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2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drawings/drawing3.xml" ContentType="application/vnd.openxmlformats-officedocument.drawing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drawings/drawing4.xml" ContentType="application/vnd.openxmlformats-officedocument.drawing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drawings/drawing5.xml" ContentType="application/vnd.openxmlformats-officedocument.drawing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drawings/drawing6.xml" ContentType="application/vnd.openxmlformats-officedocument.drawing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drawings/drawing7.xml" ContentType="application/vnd.openxmlformats-officedocument.drawing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drawings/drawing8.xml" ContentType="application/vnd.openxmlformats-officedocument.drawing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drawings/drawing9.xml" ContentType="application/vnd.openxmlformats-officedocument.drawing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drawings/drawing10.xml" ContentType="application/vnd.openxmlformats-officedocument.drawing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drawings/drawing11.xml" ContentType="application/vnd.openxmlformats-officedocument.drawing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drawings/drawing12.xml" ContentType="application/vnd.openxmlformats-officedocument.drawing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drawings/drawing13.xml" ContentType="application/vnd.openxmlformats-officedocument.drawing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drawings/drawing14.xml" ContentType="application/vnd.openxmlformats-officedocument.drawing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drawings/drawing15.xml" ContentType="application/vnd.openxmlformats-officedocument.drawing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drawings/drawing16.xml" ContentType="application/vnd.openxmlformats-officedocument.drawing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drawings/drawing17.xml" ContentType="application/vnd.openxmlformats-officedocument.drawing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drawings/drawing18.xml" ContentType="application/vnd.openxmlformats-officedocument.drawing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drawings/drawing19.xml" ContentType="application/vnd.openxmlformats-officedocument.drawing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drawings/drawing20.xml" ContentType="application/vnd.openxmlformats-officedocument.drawing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0475" windowHeight="8250"/>
  </bookViews>
  <sheets>
    <sheet name="患者1" sheetId="1" r:id="rId1"/>
    <sheet name="患者2" sheetId="7" r:id="rId2"/>
    <sheet name="患者3" sheetId="26" r:id="rId3"/>
    <sheet name="患者4" sheetId="27" r:id="rId4"/>
    <sheet name="患者5" sheetId="28" r:id="rId5"/>
    <sheet name="患者6" sheetId="29" r:id="rId6"/>
    <sheet name="患者7" sheetId="30" r:id="rId7"/>
    <sheet name="患者8" sheetId="31" r:id="rId8"/>
    <sheet name="患者9" sheetId="32" r:id="rId9"/>
    <sheet name="患者10" sheetId="33" r:id="rId10"/>
    <sheet name="患者11" sheetId="34" r:id="rId11"/>
    <sheet name="患者12" sheetId="35" r:id="rId12"/>
    <sheet name="患者13" sheetId="36" r:id="rId13"/>
    <sheet name="患者14" sheetId="37" r:id="rId14"/>
    <sheet name="患者15" sheetId="38" r:id="rId15"/>
    <sheet name="患者16" sheetId="39" r:id="rId16"/>
    <sheet name="患者17" sheetId="40" r:id="rId17"/>
    <sheet name="患者18" sheetId="42" r:id="rId18"/>
    <sheet name="患者19" sheetId="43" r:id="rId19"/>
    <sheet name="患者20" sheetId="44" r:id="rId20"/>
  </sheets>
  <definedNames>
    <definedName name="_xlnm.Print_Area" localSheetId="0">患者1!$B$1:$P$36</definedName>
    <definedName name="_xlnm.Print_Area" localSheetId="9">患者10!$B$1:$P$36</definedName>
    <definedName name="_xlnm.Print_Area" localSheetId="10">患者11!$B$1:$P$36</definedName>
    <definedName name="_xlnm.Print_Area" localSheetId="11">患者12!$B$1:$P$36</definedName>
    <definedName name="_xlnm.Print_Area" localSheetId="12">患者13!$B$1:$P$36</definedName>
    <definedName name="_xlnm.Print_Area" localSheetId="13">患者14!$B$1:$P$36</definedName>
    <definedName name="_xlnm.Print_Area" localSheetId="14">患者15!$B$1:$P$36</definedName>
    <definedName name="_xlnm.Print_Area" localSheetId="15">患者16!$B$1:$P$36</definedName>
    <definedName name="_xlnm.Print_Area" localSheetId="16">患者17!$B$1:$P$36</definedName>
    <definedName name="_xlnm.Print_Area" localSheetId="17">患者18!$B$1:$P$36</definedName>
    <definedName name="_xlnm.Print_Area" localSheetId="18">患者19!$B$1:$P$36</definedName>
    <definedName name="_xlnm.Print_Area" localSheetId="1">患者2!$B$1:$P$36</definedName>
    <definedName name="_xlnm.Print_Area" localSheetId="19">患者20!$B$1:$P$36</definedName>
    <definedName name="_xlnm.Print_Area" localSheetId="2">患者3!$B$1:$P$36</definedName>
    <definedName name="_xlnm.Print_Area" localSheetId="3">患者4!$B$1:$P$36</definedName>
    <definedName name="_xlnm.Print_Area" localSheetId="4">患者5!$B$1:$P$36</definedName>
    <definedName name="_xlnm.Print_Area" localSheetId="5">患者6!$B$1:$P$36</definedName>
    <definedName name="_xlnm.Print_Area" localSheetId="6">患者7!$B$1:$P$36</definedName>
    <definedName name="_xlnm.Print_Area" localSheetId="7">患者8!$B$1:$P$36</definedName>
    <definedName name="_xlnm.Print_Area" localSheetId="8">患者9!$B$1:$P$36</definedName>
  </definedNames>
  <calcPr calcId="145621"/>
</workbook>
</file>

<file path=xl/calcChain.xml><?xml version="1.0" encoding="utf-8"?>
<calcChain xmlns="http://schemas.openxmlformats.org/spreadsheetml/2006/main">
  <c r="AI39" i="44" l="1"/>
  <c r="AH39" i="44"/>
  <c r="AG39" i="44"/>
  <c r="AF39" i="44"/>
  <c r="Z35" i="44"/>
  <c r="I35" i="44"/>
  <c r="AA43" i="44" s="1"/>
  <c r="D34" i="44"/>
  <c r="Z43" i="44" s="1"/>
  <c r="Z45" i="44" s="1"/>
  <c r="AF45" i="44" s="1"/>
  <c r="AV33" i="44"/>
  <c r="AU33" i="44"/>
  <c r="AW33" i="44" s="1"/>
  <c r="H33" i="44"/>
  <c r="AO33" i="44" s="1"/>
  <c r="BA33" i="44" s="1"/>
  <c r="F33" i="44"/>
  <c r="D33" i="44"/>
  <c r="C33" i="44"/>
  <c r="AR33" i="44" s="1"/>
  <c r="AV32" i="44"/>
  <c r="AU32" i="44"/>
  <c r="AW32" i="44" s="1"/>
  <c r="H32" i="44"/>
  <c r="AO32" i="44" s="1"/>
  <c r="BA32" i="44" s="1"/>
  <c r="F32" i="44"/>
  <c r="D32" i="44"/>
  <c r="C32" i="44"/>
  <c r="AR32" i="44" s="1"/>
  <c r="AV31" i="44"/>
  <c r="AU31" i="44"/>
  <c r="AW31" i="44" s="1"/>
  <c r="H31" i="44"/>
  <c r="AO31" i="44" s="1"/>
  <c r="BA31" i="44" s="1"/>
  <c r="F31" i="44"/>
  <c r="D31" i="44"/>
  <c r="C31" i="44"/>
  <c r="AR31" i="44" s="1"/>
  <c r="AV30" i="44"/>
  <c r="AU30" i="44"/>
  <c r="AW30" i="44" s="1"/>
  <c r="H30" i="44"/>
  <c r="AO30" i="44" s="1"/>
  <c r="BA30" i="44" s="1"/>
  <c r="F30" i="44"/>
  <c r="D30" i="44"/>
  <c r="C30" i="44"/>
  <c r="AR30" i="44" s="1"/>
  <c r="AV29" i="44"/>
  <c r="AU29" i="44"/>
  <c r="AW29" i="44" s="1"/>
  <c r="H29" i="44"/>
  <c r="AO29" i="44" s="1"/>
  <c r="BA29" i="44" s="1"/>
  <c r="F29" i="44"/>
  <c r="D29" i="44"/>
  <c r="C29" i="44"/>
  <c r="AR29" i="44" s="1"/>
  <c r="AV28" i="44"/>
  <c r="AU28" i="44"/>
  <c r="AW28" i="44" s="1"/>
  <c r="H28" i="44"/>
  <c r="AO28" i="44" s="1"/>
  <c r="BA28" i="44" s="1"/>
  <c r="F28" i="44"/>
  <c r="D28" i="44"/>
  <c r="C28" i="44"/>
  <c r="AR28" i="44" s="1"/>
  <c r="AV27" i="44"/>
  <c r="AU27" i="44"/>
  <c r="AW27" i="44" s="1"/>
  <c r="H27" i="44"/>
  <c r="AO27" i="44" s="1"/>
  <c r="BA27" i="44" s="1"/>
  <c r="F27" i="44"/>
  <c r="D27" i="44"/>
  <c r="C27" i="44"/>
  <c r="AR27" i="44" s="1"/>
  <c r="AV26" i="44"/>
  <c r="AU26" i="44"/>
  <c r="AW26" i="44" s="1"/>
  <c r="H26" i="44"/>
  <c r="AO26" i="44" s="1"/>
  <c r="BA26" i="44" s="1"/>
  <c r="F26" i="44"/>
  <c r="D26" i="44"/>
  <c r="C26" i="44"/>
  <c r="AR26" i="44" s="1"/>
  <c r="AV25" i="44"/>
  <c r="AU25" i="44"/>
  <c r="AW25" i="44" s="1"/>
  <c r="H25" i="44"/>
  <c r="AO25" i="44" s="1"/>
  <c r="BA25" i="44" s="1"/>
  <c r="F25" i="44"/>
  <c r="D25" i="44"/>
  <c r="C25" i="44"/>
  <c r="AR25" i="44" s="1"/>
  <c r="AV24" i="44"/>
  <c r="AU24" i="44"/>
  <c r="AW24" i="44" s="1"/>
  <c r="H24" i="44"/>
  <c r="AO24" i="44" s="1"/>
  <c r="BA24" i="44" s="1"/>
  <c r="F24" i="44"/>
  <c r="D24" i="44"/>
  <c r="C24" i="44"/>
  <c r="AR24" i="44" s="1"/>
  <c r="AV23" i="44"/>
  <c r="AU23" i="44"/>
  <c r="AW23" i="44" s="1"/>
  <c r="H23" i="44"/>
  <c r="AO23" i="44" s="1"/>
  <c r="BA23" i="44" s="1"/>
  <c r="F23" i="44"/>
  <c r="D23" i="44"/>
  <c r="C23" i="44"/>
  <c r="AR23" i="44" s="1"/>
  <c r="AV22" i="44"/>
  <c r="AU22" i="44"/>
  <c r="AW22" i="44" s="1"/>
  <c r="H22" i="44"/>
  <c r="AO22" i="44" s="1"/>
  <c r="BA22" i="44" s="1"/>
  <c r="F22" i="44"/>
  <c r="D22" i="44"/>
  <c r="C22" i="44"/>
  <c r="AR22" i="44" s="1"/>
  <c r="AV21" i="44"/>
  <c r="AU21" i="44"/>
  <c r="AW21" i="44" s="1"/>
  <c r="H21" i="44"/>
  <c r="AO21" i="44" s="1"/>
  <c r="BA21" i="44" s="1"/>
  <c r="F21" i="44"/>
  <c r="D21" i="44"/>
  <c r="C21" i="44"/>
  <c r="AR21" i="44" s="1"/>
  <c r="AV20" i="44"/>
  <c r="AU20" i="44"/>
  <c r="AW20" i="44" s="1"/>
  <c r="AR20" i="44"/>
  <c r="AN20" i="44"/>
  <c r="AZ20" i="44" s="1"/>
  <c r="H20" i="44"/>
  <c r="AO20" i="44" s="1"/>
  <c r="BA20" i="44" s="1"/>
  <c r="F20" i="44"/>
  <c r="D20" i="44"/>
  <c r="C20" i="44"/>
  <c r="AV19" i="44"/>
  <c r="AU19" i="44"/>
  <c r="AW19" i="44" s="1"/>
  <c r="H19" i="44"/>
  <c r="AO19" i="44" s="1"/>
  <c r="BA19" i="44" s="1"/>
  <c r="F19" i="44"/>
  <c r="D19" i="44"/>
  <c r="C19" i="44"/>
  <c r="AR19" i="44" s="1"/>
  <c r="AV18" i="44"/>
  <c r="AX18" i="44" s="1"/>
  <c r="AU18" i="44"/>
  <c r="AW18" i="44" s="1"/>
  <c r="H18" i="44"/>
  <c r="AO18" i="44" s="1"/>
  <c r="BA18" i="44" s="1"/>
  <c r="F18" i="44"/>
  <c r="D18" i="44"/>
  <c r="C18" i="44"/>
  <c r="AR18" i="44" s="1"/>
  <c r="AV17" i="44"/>
  <c r="AX17" i="44" s="1"/>
  <c r="AU17" i="44"/>
  <c r="AW17" i="44" s="1"/>
  <c r="H17" i="44"/>
  <c r="AO17" i="44" s="1"/>
  <c r="BA17" i="44" s="1"/>
  <c r="F17" i="44"/>
  <c r="D17" i="44"/>
  <c r="C17" i="44"/>
  <c r="AR17" i="44" s="1"/>
  <c r="AV16" i="44"/>
  <c r="AX16" i="44" s="1"/>
  <c r="AU16" i="44"/>
  <c r="AW16" i="44" s="1"/>
  <c r="H16" i="44"/>
  <c r="AO16" i="44" s="1"/>
  <c r="BA16" i="44" s="1"/>
  <c r="F16" i="44"/>
  <c r="D16" i="44"/>
  <c r="C16" i="44"/>
  <c r="AR16" i="44" s="1"/>
  <c r="AV15" i="44"/>
  <c r="AX15" i="44" s="1"/>
  <c r="AU15" i="44"/>
  <c r="AW15" i="44" s="1"/>
  <c r="H15" i="44"/>
  <c r="AO15" i="44" s="1"/>
  <c r="BA15" i="44" s="1"/>
  <c r="F15" i="44"/>
  <c r="D15" i="44"/>
  <c r="C15" i="44"/>
  <c r="AR15" i="44" s="1"/>
  <c r="AV14" i="44"/>
  <c r="AX14" i="44" s="1"/>
  <c r="AU14" i="44"/>
  <c r="AW14" i="44" s="1"/>
  <c r="H14" i="44"/>
  <c r="AO14" i="44" s="1"/>
  <c r="BA14" i="44" s="1"/>
  <c r="F14" i="44"/>
  <c r="D14" i="44"/>
  <c r="C14" i="44"/>
  <c r="AR14" i="44" s="1"/>
  <c r="AI12" i="44"/>
  <c r="AI41" i="44" s="1"/>
  <c r="AH12" i="44"/>
  <c r="AH41" i="44" s="1"/>
  <c r="AG12" i="44"/>
  <c r="AG41" i="44" s="1"/>
  <c r="AF12" i="44"/>
  <c r="AF41" i="44" s="1"/>
  <c r="O10" i="44"/>
  <c r="M10" i="44"/>
  <c r="K10" i="44"/>
  <c r="AA10" i="44" s="1"/>
  <c r="Z10" i="44" s="1"/>
  <c r="AF10" i="44" s="1"/>
  <c r="AN9" i="44"/>
  <c r="AF9" i="44"/>
  <c r="Z9" i="44"/>
  <c r="BP7" i="44"/>
  <c r="BO7" i="44"/>
  <c r="BN7" i="44"/>
  <c r="BM7" i="44"/>
  <c r="BL7" i="44"/>
  <c r="BJ7" i="44"/>
  <c r="BI7" i="44"/>
  <c r="BH7" i="44"/>
  <c r="BG7" i="44"/>
  <c r="BA6" i="44"/>
  <c r="AZ6" i="44"/>
  <c r="AY6" i="44"/>
  <c r="AX6" i="44"/>
  <c r="AW6" i="44"/>
  <c r="AV6" i="44"/>
  <c r="AU6" i="44"/>
  <c r="AT6" i="44"/>
  <c r="D6" i="44"/>
  <c r="AN6" i="44" s="1"/>
  <c r="AC5" i="44"/>
  <c r="AA5" i="44" s="1"/>
  <c r="Z5" i="44" s="1"/>
  <c r="AF5" i="44" s="1"/>
  <c r="AC4" i="44"/>
  <c r="AA4" i="44" s="1"/>
  <c r="Z4" i="44" s="1"/>
  <c r="AF4" i="44" s="1"/>
  <c r="Z3" i="44"/>
  <c r="AF3" i="44" s="1"/>
  <c r="AF2" i="44"/>
  <c r="AI39" i="43"/>
  <c r="AH39" i="43"/>
  <c r="AG39" i="43"/>
  <c r="AF39" i="43"/>
  <c r="Z35" i="43"/>
  <c r="I35" i="43"/>
  <c r="AA43" i="43" s="1"/>
  <c r="D34" i="43"/>
  <c r="Z43" i="43" s="1"/>
  <c r="AV33" i="43"/>
  <c r="AU33" i="43"/>
  <c r="AW33" i="43" s="1"/>
  <c r="H33" i="43"/>
  <c r="AO33" i="43" s="1"/>
  <c r="BA33" i="43" s="1"/>
  <c r="F33" i="43"/>
  <c r="D33" i="43"/>
  <c r="C33" i="43"/>
  <c r="AR33" i="43" s="1"/>
  <c r="AV32" i="43"/>
  <c r="AU32" i="43"/>
  <c r="AW32" i="43" s="1"/>
  <c r="H32" i="43"/>
  <c r="AO32" i="43" s="1"/>
  <c r="BA32" i="43" s="1"/>
  <c r="F32" i="43"/>
  <c r="D32" i="43"/>
  <c r="C32" i="43"/>
  <c r="AR32" i="43" s="1"/>
  <c r="AV31" i="43"/>
  <c r="AU31" i="43"/>
  <c r="AW31" i="43" s="1"/>
  <c r="H31" i="43"/>
  <c r="AO31" i="43" s="1"/>
  <c r="BA31" i="43" s="1"/>
  <c r="F31" i="43"/>
  <c r="D31" i="43"/>
  <c r="C31" i="43"/>
  <c r="AR31" i="43" s="1"/>
  <c r="AV30" i="43"/>
  <c r="AU30" i="43"/>
  <c r="AW30" i="43" s="1"/>
  <c r="AO30" i="43"/>
  <c r="BA30" i="43" s="1"/>
  <c r="H30" i="43"/>
  <c r="F30" i="43"/>
  <c r="D30" i="43"/>
  <c r="C30" i="43"/>
  <c r="AR30" i="43" s="1"/>
  <c r="AV29" i="43"/>
  <c r="AU29" i="43"/>
  <c r="AW29" i="43" s="1"/>
  <c r="H29" i="43"/>
  <c r="AO29" i="43" s="1"/>
  <c r="BA29" i="43" s="1"/>
  <c r="F29" i="43"/>
  <c r="D29" i="43"/>
  <c r="C29" i="43"/>
  <c r="AR29" i="43" s="1"/>
  <c r="AV28" i="43"/>
  <c r="AU28" i="43"/>
  <c r="AW28" i="43" s="1"/>
  <c r="AO28" i="43"/>
  <c r="BA28" i="43" s="1"/>
  <c r="H28" i="43"/>
  <c r="F28" i="43"/>
  <c r="D28" i="43"/>
  <c r="C28" i="43"/>
  <c r="AR28" i="43" s="1"/>
  <c r="AV27" i="43"/>
  <c r="AU27" i="43"/>
  <c r="AW27" i="43" s="1"/>
  <c r="H27" i="43"/>
  <c r="AO27" i="43" s="1"/>
  <c r="BA27" i="43" s="1"/>
  <c r="F27" i="43"/>
  <c r="D27" i="43"/>
  <c r="C27" i="43"/>
  <c r="AR27" i="43" s="1"/>
  <c r="AV26" i="43"/>
  <c r="AU26" i="43"/>
  <c r="AW26" i="43" s="1"/>
  <c r="AO26" i="43"/>
  <c r="BA26" i="43" s="1"/>
  <c r="H26" i="43"/>
  <c r="F26" i="43"/>
  <c r="D26" i="43"/>
  <c r="C26" i="43"/>
  <c r="AR26" i="43" s="1"/>
  <c r="AV25" i="43"/>
  <c r="AU25" i="43"/>
  <c r="AW25" i="43" s="1"/>
  <c r="H25" i="43"/>
  <c r="AO25" i="43" s="1"/>
  <c r="BA25" i="43" s="1"/>
  <c r="F25" i="43"/>
  <c r="D25" i="43"/>
  <c r="C25" i="43"/>
  <c r="AR25" i="43" s="1"/>
  <c r="AV24" i="43"/>
  <c r="AU24" i="43"/>
  <c r="AW24" i="43" s="1"/>
  <c r="AO24" i="43"/>
  <c r="BA24" i="43" s="1"/>
  <c r="H24" i="43"/>
  <c r="F24" i="43"/>
  <c r="D24" i="43"/>
  <c r="C24" i="43"/>
  <c r="AR24" i="43" s="1"/>
  <c r="AV23" i="43"/>
  <c r="AU23" i="43"/>
  <c r="AW23" i="43" s="1"/>
  <c r="H23" i="43"/>
  <c r="AO23" i="43" s="1"/>
  <c r="BA23" i="43" s="1"/>
  <c r="F23" i="43"/>
  <c r="D23" i="43"/>
  <c r="C23" i="43"/>
  <c r="AR23" i="43" s="1"/>
  <c r="AV22" i="43"/>
  <c r="AU22" i="43"/>
  <c r="AW22" i="43" s="1"/>
  <c r="AO22" i="43"/>
  <c r="BA22" i="43" s="1"/>
  <c r="H22" i="43"/>
  <c r="F22" i="43"/>
  <c r="D22" i="43"/>
  <c r="C22" i="43"/>
  <c r="AR22" i="43" s="1"/>
  <c r="AV21" i="43"/>
  <c r="AU21" i="43"/>
  <c r="AW21" i="43" s="1"/>
  <c r="H21" i="43"/>
  <c r="AO21" i="43" s="1"/>
  <c r="BA21" i="43" s="1"/>
  <c r="F21" i="43"/>
  <c r="D21" i="43"/>
  <c r="C21" i="43"/>
  <c r="AR21" i="43" s="1"/>
  <c r="AV20" i="43"/>
  <c r="AU20" i="43"/>
  <c r="AW20" i="43" s="1"/>
  <c r="AO20" i="43"/>
  <c r="BA20" i="43" s="1"/>
  <c r="H20" i="43"/>
  <c r="F20" i="43"/>
  <c r="D20" i="43"/>
  <c r="C20" i="43"/>
  <c r="AV19" i="43"/>
  <c r="AU19" i="43"/>
  <c r="AW19" i="43" s="1"/>
  <c r="H19" i="43"/>
  <c r="AO19" i="43" s="1"/>
  <c r="BA19" i="43" s="1"/>
  <c r="F19" i="43"/>
  <c r="D19" i="43"/>
  <c r="C19" i="43"/>
  <c r="AR19" i="43" s="1"/>
  <c r="AV18" i="43"/>
  <c r="AX18" i="43" s="1"/>
  <c r="AU18" i="43"/>
  <c r="AW18" i="43" s="1"/>
  <c r="H18" i="43"/>
  <c r="AO18" i="43" s="1"/>
  <c r="BA18" i="43" s="1"/>
  <c r="F18" i="43"/>
  <c r="D18" i="43"/>
  <c r="C18" i="43"/>
  <c r="AR18" i="43" s="1"/>
  <c r="AV17" i="43"/>
  <c r="AX17" i="43" s="1"/>
  <c r="AU17" i="43"/>
  <c r="AW17" i="43" s="1"/>
  <c r="AR17" i="43"/>
  <c r="H17" i="43"/>
  <c r="AO17" i="43" s="1"/>
  <c r="BA17" i="43" s="1"/>
  <c r="F17" i="43"/>
  <c r="D17" i="43"/>
  <c r="C17" i="43"/>
  <c r="AN17" i="43" s="1"/>
  <c r="AZ17" i="43" s="1"/>
  <c r="AV16" i="43"/>
  <c r="AX16" i="43" s="1"/>
  <c r="AU16" i="43"/>
  <c r="AW16" i="43" s="1"/>
  <c r="AO16" i="43"/>
  <c r="BA16" i="43" s="1"/>
  <c r="H16" i="43"/>
  <c r="F16" i="43"/>
  <c r="D16" i="43"/>
  <c r="C16" i="43"/>
  <c r="AR16" i="43" s="1"/>
  <c r="AX15" i="43"/>
  <c r="AV15" i="43"/>
  <c r="AU15" i="43"/>
  <c r="AW15" i="43" s="1"/>
  <c r="H15" i="43"/>
  <c r="AO15" i="43" s="1"/>
  <c r="BA15" i="43" s="1"/>
  <c r="F15" i="43"/>
  <c r="D15" i="43"/>
  <c r="C15" i="43"/>
  <c r="AR15" i="43" s="1"/>
  <c r="AV14" i="43"/>
  <c r="AX14" i="43" s="1"/>
  <c r="AU14" i="43"/>
  <c r="AW14" i="43" s="1"/>
  <c r="H14" i="43"/>
  <c r="AO14" i="43" s="1"/>
  <c r="BA14" i="43" s="1"/>
  <c r="F14" i="43"/>
  <c r="D14" i="43"/>
  <c r="C14" i="43"/>
  <c r="AR14" i="43" s="1"/>
  <c r="AI12" i="43"/>
  <c r="AI41" i="43" s="1"/>
  <c r="AH12" i="43"/>
  <c r="AH41" i="43" s="1"/>
  <c r="AG12" i="43"/>
  <c r="AG41" i="43" s="1"/>
  <c r="AF12" i="43"/>
  <c r="AF41" i="43" s="1"/>
  <c r="O10" i="43"/>
  <c r="M10" i="43"/>
  <c r="K10" i="43"/>
  <c r="AA10" i="43" s="1"/>
  <c r="Z10" i="43" s="1"/>
  <c r="AF10" i="43" s="1"/>
  <c r="AN9" i="43"/>
  <c r="Z9" i="43"/>
  <c r="AF9" i="43" s="1"/>
  <c r="BP7" i="43"/>
  <c r="BO7" i="43"/>
  <c r="BN7" i="43"/>
  <c r="BM7" i="43"/>
  <c r="BL7" i="43"/>
  <c r="BJ7" i="43"/>
  <c r="BI7" i="43"/>
  <c r="BH7" i="43"/>
  <c r="BG7" i="43"/>
  <c r="BA6" i="43"/>
  <c r="AZ6" i="43"/>
  <c r="AY6" i="43"/>
  <c r="AX6" i="43"/>
  <c r="AW6" i="43"/>
  <c r="AV6" i="43"/>
  <c r="AU6" i="43"/>
  <c r="AT6" i="43"/>
  <c r="AN6" i="43"/>
  <c r="Z6" i="43"/>
  <c r="AF6" i="43" s="1"/>
  <c r="D6" i="43"/>
  <c r="AC5" i="43"/>
  <c r="AA5" i="43"/>
  <c r="Z5" i="43" s="1"/>
  <c r="AF5" i="43" s="1"/>
  <c r="AC4" i="43"/>
  <c r="AA4" i="43"/>
  <c r="Z4" i="43" s="1"/>
  <c r="AF4" i="43" s="1"/>
  <c r="AF3" i="43"/>
  <c r="Z3" i="43"/>
  <c r="AF2" i="43"/>
  <c r="AI39" i="42"/>
  <c r="AH39" i="42"/>
  <c r="AG39" i="42"/>
  <c r="AF39" i="42"/>
  <c r="Z35" i="42"/>
  <c r="I35" i="42"/>
  <c r="AA43" i="42" s="1"/>
  <c r="D34" i="42"/>
  <c r="Z43" i="42" s="1"/>
  <c r="Z45" i="42" s="1"/>
  <c r="AF45" i="42" s="1"/>
  <c r="AV33" i="42"/>
  <c r="AU33" i="42"/>
  <c r="AW33" i="42" s="1"/>
  <c r="H33" i="42"/>
  <c r="AO33" i="42" s="1"/>
  <c r="BA33" i="42" s="1"/>
  <c r="F33" i="42"/>
  <c r="D33" i="42"/>
  <c r="C33" i="42"/>
  <c r="AR33" i="42" s="1"/>
  <c r="AV32" i="42"/>
  <c r="AU32" i="42"/>
  <c r="AW32" i="42" s="1"/>
  <c r="H32" i="42"/>
  <c r="AO32" i="42" s="1"/>
  <c r="BA32" i="42" s="1"/>
  <c r="F32" i="42"/>
  <c r="D32" i="42"/>
  <c r="C32" i="42"/>
  <c r="AR32" i="42" s="1"/>
  <c r="AV31" i="42"/>
  <c r="AU31" i="42"/>
  <c r="AW31" i="42" s="1"/>
  <c r="AO31" i="42"/>
  <c r="BA31" i="42" s="1"/>
  <c r="H31" i="42"/>
  <c r="F31" i="42"/>
  <c r="D31" i="42"/>
  <c r="C31" i="42"/>
  <c r="AR31" i="42" s="1"/>
  <c r="AV30" i="42"/>
  <c r="AU30" i="42"/>
  <c r="AW30" i="42" s="1"/>
  <c r="H30" i="42"/>
  <c r="AO30" i="42" s="1"/>
  <c r="BA30" i="42" s="1"/>
  <c r="F30" i="42"/>
  <c r="D30" i="42"/>
  <c r="C30" i="42"/>
  <c r="AR30" i="42" s="1"/>
  <c r="AV29" i="42"/>
  <c r="AU29" i="42"/>
  <c r="AW29" i="42" s="1"/>
  <c r="AO29" i="42"/>
  <c r="BA29" i="42" s="1"/>
  <c r="H29" i="42"/>
  <c r="F29" i="42"/>
  <c r="D29" i="42"/>
  <c r="C29" i="42"/>
  <c r="AR29" i="42" s="1"/>
  <c r="AV28" i="42"/>
  <c r="AU28" i="42"/>
  <c r="AW28" i="42" s="1"/>
  <c r="H28" i="42"/>
  <c r="AO28" i="42" s="1"/>
  <c r="BA28" i="42" s="1"/>
  <c r="F28" i="42"/>
  <c r="D28" i="42"/>
  <c r="C28" i="42"/>
  <c r="AR28" i="42" s="1"/>
  <c r="AV27" i="42"/>
  <c r="AU27" i="42"/>
  <c r="AW27" i="42" s="1"/>
  <c r="AO27" i="42"/>
  <c r="BA27" i="42" s="1"/>
  <c r="H27" i="42"/>
  <c r="F27" i="42"/>
  <c r="D27" i="42"/>
  <c r="C27" i="42"/>
  <c r="AR27" i="42" s="1"/>
  <c r="AV26" i="42"/>
  <c r="AU26" i="42"/>
  <c r="AW26" i="42" s="1"/>
  <c r="H26" i="42"/>
  <c r="AO26" i="42" s="1"/>
  <c r="BA26" i="42" s="1"/>
  <c r="F26" i="42"/>
  <c r="D26" i="42"/>
  <c r="C26" i="42"/>
  <c r="AR26" i="42" s="1"/>
  <c r="AV25" i="42"/>
  <c r="AU25" i="42"/>
  <c r="AW25" i="42" s="1"/>
  <c r="AO25" i="42"/>
  <c r="BA25" i="42" s="1"/>
  <c r="H25" i="42"/>
  <c r="F25" i="42"/>
  <c r="D25" i="42"/>
  <c r="C25" i="42"/>
  <c r="AR25" i="42" s="1"/>
  <c r="AV24" i="42"/>
  <c r="AU24" i="42"/>
  <c r="AW24" i="42" s="1"/>
  <c r="H24" i="42"/>
  <c r="AO24" i="42" s="1"/>
  <c r="BA24" i="42" s="1"/>
  <c r="F24" i="42"/>
  <c r="D24" i="42"/>
  <c r="C24" i="42"/>
  <c r="AR24" i="42" s="1"/>
  <c r="AV23" i="42"/>
  <c r="AU23" i="42"/>
  <c r="AW23" i="42" s="1"/>
  <c r="AO23" i="42"/>
  <c r="BA23" i="42" s="1"/>
  <c r="H23" i="42"/>
  <c r="F23" i="42"/>
  <c r="D23" i="42"/>
  <c r="C23" i="42"/>
  <c r="AR23" i="42" s="1"/>
  <c r="AV22" i="42"/>
  <c r="AU22" i="42"/>
  <c r="AW22" i="42" s="1"/>
  <c r="H22" i="42"/>
  <c r="AO22" i="42" s="1"/>
  <c r="BA22" i="42" s="1"/>
  <c r="F22" i="42"/>
  <c r="D22" i="42"/>
  <c r="C22" i="42"/>
  <c r="AR22" i="42" s="1"/>
  <c r="AV21" i="42"/>
  <c r="AU21" i="42"/>
  <c r="AW21" i="42" s="1"/>
  <c r="AO21" i="42"/>
  <c r="BA21" i="42" s="1"/>
  <c r="H21" i="42"/>
  <c r="F21" i="42"/>
  <c r="D21" i="42"/>
  <c r="C21" i="42"/>
  <c r="AR21" i="42" s="1"/>
  <c r="AV20" i="42"/>
  <c r="AU20" i="42"/>
  <c r="AW20" i="42" s="1"/>
  <c r="AO20" i="42"/>
  <c r="BA20" i="42" s="1"/>
  <c r="H20" i="42"/>
  <c r="F20" i="42"/>
  <c r="D20" i="42"/>
  <c r="C20" i="42"/>
  <c r="AV19" i="42"/>
  <c r="AU19" i="42"/>
  <c r="AW19" i="42" s="1"/>
  <c r="AR19" i="42"/>
  <c r="H19" i="42"/>
  <c r="AO19" i="42" s="1"/>
  <c r="BA19" i="42" s="1"/>
  <c r="F19" i="42"/>
  <c r="D19" i="42"/>
  <c r="C19" i="42"/>
  <c r="AN19" i="42" s="1"/>
  <c r="AZ19" i="42" s="1"/>
  <c r="AV18" i="42"/>
  <c r="AX18" i="42" s="1"/>
  <c r="AU18" i="42"/>
  <c r="AW18" i="42" s="1"/>
  <c r="AO18" i="42"/>
  <c r="BA18" i="42" s="1"/>
  <c r="H18" i="42"/>
  <c r="F18" i="42"/>
  <c r="D18" i="42"/>
  <c r="C18" i="42"/>
  <c r="AR18" i="42" s="1"/>
  <c r="AX17" i="42"/>
  <c r="AV17" i="42"/>
  <c r="AU17" i="42"/>
  <c r="AW17" i="42" s="1"/>
  <c r="H17" i="42"/>
  <c r="AO17" i="42" s="1"/>
  <c r="BA17" i="42" s="1"/>
  <c r="F17" i="42"/>
  <c r="D17" i="42"/>
  <c r="C17" i="42"/>
  <c r="AN17" i="42" s="1"/>
  <c r="AZ17" i="42" s="1"/>
  <c r="AV16" i="42"/>
  <c r="AX16" i="42" s="1"/>
  <c r="AU16" i="42"/>
  <c r="AW16" i="42" s="1"/>
  <c r="H16" i="42"/>
  <c r="AO16" i="42" s="1"/>
  <c r="BA16" i="42" s="1"/>
  <c r="F16" i="42"/>
  <c r="D16" i="42"/>
  <c r="C16" i="42"/>
  <c r="AR16" i="42" s="1"/>
  <c r="AV15" i="42"/>
  <c r="AX15" i="42" s="1"/>
  <c r="AU15" i="42"/>
  <c r="AW15" i="42" s="1"/>
  <c r="AR15" i="42"/>
  <c r="H15" i="42"/>
  <c r="AO15" i="42" s="1"/>
  <c r="BA15" i="42" s="1"/>
  <c r="F15" i="42"/>
  <c r="D15" i="42"/>
  <c r="C15" i="42"/>
  <c r="AN15" i="42" s="1"/>
  <c r="AZ15" i="42" s="1"/>
  <c r="AV14" i="42"/>
  <c r="AX14" i="42" s="1"/>
  <c r="AU14" i="42"/>
  <c r="AW14" i="42" s="1"/>
  <c r="AO14" i="42"/>
  <c r="BA14" i="42" s="1"/>
  <c r="H14" i="42"/>
  <c r="F14" i="42"/>
  <c r="D14" i="42"/>
  <c r="C14" i="42"/>
  <c r="AR14" i="42" s="1"/>
  <c r="AI12" i="42"/>
  <c r="AI41" i="42" s="1"/>
  <c r="AH12" i="42"/>
  <c r="AH41" i="42" s="1"/>
  <c r="AG12" i="42"/>
  <c r="AG41" i="42" s="1"/>
  <c r="AF12" i="42"/>
  <c r="AF41" i="42" s="1"/>
  <c r="O10" i="42"/>
  <c r="M10" i="42"/>
  <c r="K10" i="42"/>
  <c r="AN9" i="42"/>
  <c r="Z9" i="42"/>
  <c r="AF9" i="42" s="1"/>
  <c r="BP7" i="42"/>
  <c r="BO7" i="42"/>
  <c r="BN7" i="42"/>
  <c r="BM7" i="42"/>
  <c r="BL7" i="42"/>
  <c r="BJ7" i="42"/>
  <c r="BI7" i="42"/>
  <c r="BH7" i="42"/>
  <c r="BG7" i="42"/>
  <c r="BA6" i="42"/>
  <c r="AZ6" i="42"/>
  <c r="AY6" i="42"/>
  <c r="AX6" i="42"/>
  <c r="AW6" i="42"/>
  <c r="AV6" i="42"/>
  <c r="AU6" i="42"/>
  <c r="AT6" i="42"/>
  <c r="AN6" i="42"/>
  <c r="Z6" i="42"/>
  <c r="AF6" i="42" s="1"/>
  <c r="D6" i="42"/>
  <c r="AC5" i="42"/>
  <c r="AA5" i="42"/>
  <c r="Z5" i="42" s="1"/>
  <c r="AF5" i="42" s="1"/>
  <c r="AC4" i="42"/>
  <c r="AA4" i="42"/>
  <c r="Z4" i="42" s="1"/>
  <c r="AF4" i="42" s="1"/>
  <c r="AF3" i="42"/>
  <c r="Z3" i="42"/>
  <c r="AF2" i="42"/>
  <c r="AI39" i="40"/>
  <c r="AH39" i="40"/>
  <c r="AG39" i="40"/>
  <c r="AF39" i="40"/>
  <c r="Z35" i="40"/>
  <c r="I35" i="40"/>
  <c r="AA43" i="40" s="1"/>
  <c r="D34" i="40"/>
  <c r="Z43" i="40" s="1"/>
  <c r="Z45" i="40" s="1"/>
  <c r="AF45" i="40" s="1"/>
  <c r="AV33" i="40"/>
  <c r="AU33" i="40"/>
  <c r="AW33" i="40" s="1"/>
  <c r="H33" i="40"/>
  <c r="AO33" i="40" s="1"/>
  <c r="BA33" i="40" s="1"/>
  <c r="F33" i="40"/>
  <c r="D33" i="40"/>
  <c r="C33" i="40"/>
  <c r="AR33" i="40" s="1"/>
  <c r="AV32" i="40"/>
  <c r="AU32" i="40"/>
  <c r="AW32" i="40" s="1"/>
  <c r="H32" i="40"/>
  <c r="AO32" i="40" s="1"/>
  <c r="BA32" i="40" s="1"/>
  <c r="F32" i="40"/>
  <c r="D32" i="40"/>
  <c r="C32" i="40"/>
  <c r="AR32" i="40" s="1"/>
  <c r="AV31" i="40"/>
  <c r="AU31" i="40"/>
  <c r="AW31" i="40" s="1"/>
  <c r="H31" i="40"/>
  <c r="AO31" i="40" s="1"/>
  <c r="BA31" i="40" s="1"/>
  <c r="F31" i="40"/>
  <c r="D31" i="40"/>
  <c r="C31" i="40"/>
  <c r="AR31" i="40" s="1"/>
  <c r="AV30" i="40"/>
  <c r="AU30" i="40"/>
  <c r="AW30" i="40" s="1"/>
  <c r="H30" i="40"/>
  <c r="AO30" i="40" s="1"/>
  <c r="BA30" i="40" s="1"/>
  <c r="F30" i="40"/>
  <c r="D30" i="40"/>
  <c r="C30" i="40"/>
  <c r="AR30" i="40" s="1"/>
  <c r="AV29" i="40"/>
  <c r="AU29" i="40"/>
  <c r="AW29" i="40" s="1"/>
  <c r="H29" i="40"/>
  <c r="AO29" i="40" s="1"/>
  <c r="BA29" i="40" s="1"/>
  <c r="F29" i="40"/>
  <c r="D29" i="40"/>
  <c r="C29" i="40"/>
  <c r="AR29" i="40" s="1"/>
  <c r="AV28" i="40"/>
  <c r="AU28" i="40"/>
  <c r="AW28" i="40" s="1"/>
  <c r="H28" i="40"/>
  <c r="AO28" i="40" s="1"/>
  <c r="BA28" i="40" s="1"/>
  <c r="F28" i="40"/>
  <c r="D28" i="40"/>
  <c r="C28" i="40"/>
  <c r="AR28" i="40" s="1"/>
  <c r="AV27" i="40"/>
  <c r="AU27" i="40"/>
  <c r="AW27" i="40" s="1"/>
  <c r="H27" i="40"/>
  <c r="AO27" i="40" s="1"/>
  <c r="BA27" i="40" s="1"/>
  <c r="F27" i="40"/>
  <c r="D27" i="40"/>
  <c r="C27" i="40"/>
  <c r="AR27" i="40" s="1"/>
  <c r="AV26" i="40"/>
  <c r="AU26" i="40"/>
  <c r="AW26" i="40" s="1"/>
  <c r="H26" i="40"/>
  <c r="AO26" i="40" s="1"/>
  <c r="BA26" i="40" s="1"/>
  <c r="F26" i="40"/>
  <c r="D26" i="40"/>
  <c r="C26" i="40"/>
  <c r="AR26" i="40" s="1"/>
  <c r="AV25" i="40"/>
  <c r="AU25" i="40"/>
  <c r="AW25" i="40" s="1"/>
  <c r="H25" i="40"/>
  <c r="AO25" i="40" s="1"/>
  <c r="BA25" i="40" s="1"/>
  <c r="F25" i="40"/>
  <c r="D25" i="40"/>
  <c r="C25" i="40"/>
  <c r="AR25" i="40" s="1"/>
  <c r="AV24" i="40"/>
  <c r="AU24" i="40"/>
  <c r="AW24" i="40" s="1"/>
  <c r="H24" i="40"/>
  <c r="AO24" i="40" s="1"/>
  <c r="BA24" i="40" s="1"/>
  <c r="F24" i="40"/>
  <c r="D24" i="40"/>
  <c r="C24" i="40"/>
  <c r="AR24" i="40" s="1"/>
  <c r="AV23" i="40"/>
  <c r="AU23" i="40"/>
  <c r="AW23" i="40" s="1"/>
  <c r="H23" i="40"/>
  <c r="AO23" i="40" s="1"/>
  <c r="BA23" i="40" s="1"/>
  <c r="F23" i="40"/>
  <c r="D23" i="40"/>
  <c r="C23" i="40"/>
  <c r="AR23" i="40" s="1"/>
  <c r="AV22" i="40"/>
  <c r="AU22" i="40"/>
  <c r="AW22" i="40" s="1"/>
  <c r="H22" i="40"/>
  <c r="AO22" i="40" s="1"/>
  <c r="BA22" i="40" s="1"/>
  <c r="F22" i="40"/>
  <c r="D22" i="40"/>
  <c r="C22" i="40"/>
  <c r="AR22" i="40" s="1"/>
  <c r="AV21" i="40"/>
  <c r="AU21" i="40"/>
  <c r="AW21" i="40" s="1"/>
  <c r="H21" i="40"/>
  <c r="AO21" i="40" s="1"/>
  <c r="BA21" i="40" s="1"/>
  <c r="F21" i="40"/>
  <c r="D21" i="40"/>
  <c r="C21" i="40"/>
  <c r="AR21" i="40" s="1"/>
  <c r="AV20" i="40"/>
  <c r="AU20" i="40"/>
  <c r="AW20" i="40" s="1"/>
  <c r="AR20" i="40"/>
  <c r="AN20" i="40"/>
  <c r="AZ20" i="40" s="1"/>
  <c r="H20" i="40"/>
  <c r="AO20" i="40" s="1"/>
  <c r="BA20" i="40" s="1"/>
  <c r="F20" i="40"/>
  <c r="D20" i="40"/>
  <c r="C20" i="40"/>
  <c r="AV19" i="40"/>
  <c r="AU19" i="40"/>
  <c r="AW19" i="40" s="1"/>
  <c r="H19" i="40"/>
  <c r="AO19" i="40" s="1"/>
  <c r="BA19" i="40" s="1"/>
  <c r="F19" i="40"/>
  <c r="D19" i="40"/>
  <c r="C19" i="40"/>
  <c r="AR19" i="40" s="1"/>
  <c r="AV18" i="40"/>
  <c r="AX18" i="40" s="1"/>
  <c r="AU18" i="40"/>
  <c r="AW18" i="40" s="1"/>
  <c r="H18" i="40"/>
  <c r="AO18" i="40" s="1"/>
  <c r="BA18" i="40" s="1"/>
  <c r="F18" i="40"/>
  <c r="D18" i="40"/>
  <c r="C18" i="40"/>
  <c r="AR18" i="40" s="1"/>
  <c r="AV17" i="40"/>
  <c r="AX17" i="40" s="1"/>
  <c r="AU17" i="40"/>
  <c r="AW17" i="40" s="1"/>
  <c r="H17" i="40"/>
  <c r="AO17" i="40" s="1"/>
  <c r="BA17" i="40" s="1"/>
  <c r="F17" i="40"/>
  <c r="D17" i="40"/>
  <c r="C17" i="40"/>
  <c r="AR17" i="40" s="1"/>
  <c r="AV16" i="40"/>
  <c r="AX16" i="40" s="1"/>
  <c r="AU16" i="40"/>
  <c r="AW16" i="40" s="1"/>
  <c r="H16" i="40"/>
  <c r="AO16" i="40" s="1"/>
  <c r="BA16" i="40" s="1"/>
  <c r="F16" i="40"/>
  <c r="D16" i="40"/>
  <c r="C16" i="40"/>
  <c r="AR16" i="40" s="1"/>
  <c r="AV15" i="40"/>
  <c r="AX15" i="40" s="1"/>
  <c r="AU15" i="40"/>
  <c r="AW15" i="40" s="1"/>
  <c r="H15" i="40"/>
  <c r="AO15" i="40" s="1"/>
  <c r="BA15" i="40" s="1"/>
  <c r="F15" i="40"/>
  <c r="D15" i="40"/>
  <c r="C15" i="40"/>
  <c r="AR15" i="40" s="1"/>
  <c r="AV14" i="40"/>
  <c r="AX14" i="40" s="1"/>
  <c r="AU14" i="40"/>
  <c r="AW14" i="40" s="1"/>
  <c r="H14" i="40"/>
  <c r="AO14" i="40" s="1"/>
  <c r="BA14" i="40" s="1"/>
  <c r="F14" i="40"/>
  <c r="D14" i="40"/>
  <c r="C14" i="40"/>
  <c r="AR14" i="40" s="1"/>
  <c r="AI12" i="40"/>
  <c r="AI41" i="40" s="1"/>
  <c r="AH12" i="40"/>
  <c r="AH41" i="40" s="1"/>
  <c r="AG12" i="40"/>
  <c r="AG41" i="40" s="1"/>
  <c r="AF12" i="40"/>
  <c r="AF41" i="40" s="1"/>
  <c r="O10" i="40"/>
  <c r="M10" i="40"/>
  <c r="K10" i="40"/>
  <c r="AA10" i="40" s="1"/>
  <c r="Z10" i="40" s="1"/>
  <c r="AF10" i="40" s="1"/>
  <c r="AN9" i="40"/>
  <c r="AF9" i="40"/>
  <c r="Z9" i="40"/>
  <c r="BP7" i="40"/>
  <c r="BO7" i="40"/>
  <c r="BN7" i="40"/>
  <c r="BM7" i="40"/>
  <c r="BL7" i="40"/>
  <c r="BJ7" i="40"/>
  <c r="BI7" i="40"/>
  <c r="BH7" i="40"/>
  <c r="BG7" i="40"/>
  <c r="BA6" i="40"/>
  <c r="AZ6" i="40"/>
  <c r="AY6" i="40"/>
  <c r="AX6" i="40"/>
  <c r="AW6" i="40"/>
  <c r="AV6" i="40"/>
  <c r="AU6" i="40"/>
  <c r="AT6" i="40"/>
  <c r="D6" i="40"/>
  <c r="AN6" i="40" s="1"/>
  <c r="AC5" i="40"/>
  <c r="AA5" i="40" s="1"/>
  <c r="Z5" i="40" s="1"/>
  <c r="AF5" i="40" s="1"/>
  <c r="AC4" i="40"/>
  <c r="AA4" i="40" s="1"/>
  <c r="Z4" i="40" s="1"/>
  <c r="AF4" i="40" s="1"/>
  <c r="Z3" i="40"/>
  <c r="AF3" i="40" s="1"/>
  <c r="AF2" i="40"/>
  <c r="AI39" i="39"/>
  <c r="AH39" i="39"/>
  <c r="AG39" i="39"/>
  <c r="AF39" i="39"/>
  <c r="Z35" i="39"/>
  <c r="I35" i="39"/>
  <c r="AA43" i="39" s="1"/>
  <c r="D34" i="39"/>
  <c r="Z43" i="39" s="1"/>
  <c r="Z45" i="39" s="1"/>
  <c r="AF45" i="39" s="1"/>
  <c r="AV33" i="39"/>
  <c r="AU33" i="39"/>
  <c r="AW33" i="39" s="1"/>
  <c r="H33" i="39"/>
  <c r="AO33" i="39" s="1"/>
  <c r="BA33" i="39" s="1"/>
  <c r="F33" i="39"/>
  <c r="D33" i="39"/>
  <c r="C33" i="39"/>
  <c r="AR33" i="39" s="1"/>
  <c r="AV32" i="39"/>
  <c r="AU32" i="39"/>
  <c r="AW32" i="39" s="1"/>
  <c r="H32" i="39"/>
  <c r="AO32" i="39" s="1"/>
  <c r="BA32" i="39" s="1"/>
  <c r="F32" i="39"/>
  <c r="D32" i="39"/>
  <c r="C32" i="39"/>
  <c r="AR32" i="39" s="1"/>
  <c r="AV31" i="39"/>
  <c r="AU31" i="39"/>
  <c r="AW31" i="39" s="1"/>
  <c r="H31" i="39"/>
  <c r="AO31" i="39" s="1"/>
  <c r="BA31" i="39" s="1"/>
  <c r="F31" i="39"/>
  <c r="D31" i="39"/>
  <c r="C31" i="39"/>
  <c r="AR31" i="39" s="1"/>
  <c r="AV30" i="39"/>
  <c r="AU30" i="39"/>
  <c r="AW30" i="39" s="1"/>
  <c r="H30" i="39"/>
  <c r="AO30" i="39" s="1"/>
  <c r="BA30" i="39" s="1"/>
  <c r="F30" i="39"/>
  <c r="D30" i="39"/>
  <c r="C30" i="39"/>
  <c r="AR30" i="39" s="1"/>
  <c r="AV29" i="39"/>
  <c r="AU29" i="39"/>
  <c r="AW29" i="39" s="1"/>
  <c r="H29" i="39"/>
  <c r="AO29" i="39" s="1"/>
  <c r="BA29" i="39" s="1"/>
  <c r="F29" i="39"/>
  <c r="D29" i="39"/>
  <c r="C29" i="39"/>
  <c r="AR29" i="39" s="1"/>
  <c r="AV28" i="39"/>
  <c r="AU28" i="39"/>
  <c r="AW28" i="39" s="1"/>
  <c r="H28" i="39"/>
  <c r="AO28" i="39" s="1"/>
  <c r="BA28" i="39" s="1"/>
  <c r="F28" i="39"/>
  <c r="D28" i="39"/>
  <c r="C28" i="39"/>
  <c r="AR28" i="39" s="1"/>
  <c r="AV27" i="39"/>
  <c r="AU27" i="39"/>
  <c r="AW27" i="39" s="1"/>
  <c r="H27" i="39"/>
  <c r="AO27" i="39" s="1"/>
  <c r="BA27" i="39" s="1"/>
  <c r="F27" i="39"/>
  <c r="D27" i="39"/>
  <c r="C27" i="39"/>
  <c r="AR27" i="39" s="1"/>
  <c r="AV26" i="39"/>
  <c r="AU26" i="39"/>
  <c r="AW26" i="39" s="1"/>
  <c r="H26" i="39"/>
  <c r="AO26" i="39" s="1"/>
  <c r="BA26" i="39" s="1"/>
  <c r="F26" i="39"/>
  <c r="D26" i="39"/>
  <c r="C26" i="39"/>
  <c r="AR26" i="39" s="1"/>
  <c r="AV25" i="39"/>
  <c r="AU25" i="39"/>
  <c r="AW25" i="39" s="1"/>
  <c r="H25" i="39"/>
  <c r="AO25" i="39" s="1"/>
  <c r="BA25" i="39" s="1"/>
  <c r="F25" i="39"/>
  <c r="D25" i="39"/>
  <c r="C25" i="39"/>
  <c r="AR25" i="39" s="1"/>
  <c r="AV24" i="39"/>
  <c r="AU24" i="39"/>
  <c r="AW24" i="39" s="1"/>
  <c r="H24" i="39"/>
  <c r="AO24" i="39" s="1"/>
  <c r="BA24" i="39" s="1"/>
  <c r="F24" i="39"/>
  <c r="D24" i="39"/>
  <c r="C24" i="39"/>
  <c r="AR24" i="39" s="1"/>
  <c r="AV23" i="39"/>
  <c r="AU23" i="39"/>
  <c r="AW23" i="39" s="1"/>
  <c r="H23" i="39"/>
  <c r="AO23" i="39" s="1"/>
  <c r="BA23" i="39" s="1"/>
  <c r="F23" i="39"/>
  <c r="D23" i="39"/>
  <c r="C23" i="39"/>
  <c r="AR23" i="39" s="1"/>
  <c r="AV22" i="39"/>
  <c r="AU22" i="39"/>
  <c r="AW22" i="39" s="1"/>
  <c r="H22" i="39"/>
  <c r="AO22" i="39" s="1"/>
  <c r="BA22" i="39" s="1"/>
  <c r="F22" i="39"/>
  <c r="D22" i="39"/>
  <c r="C22" i="39"/>
  <c r="AR22" i="39" s="1"/>
  <c r="AV21" i="39"/>
  <c r="AU21" i="39"/>
  <c r="AW21" i="39" s="1"/>
  <c r="H21" i="39"/>
  <c r="AO21" i="39" s="1"/>
  <c r="BA21" i="39" s="1"/>
  <c r="F21" i="39"/>
  <c r="D21" i="39"/>
  <c r="C21" i="39"/>
  <c r="AR21" i="39" s="1"/>
  <c r="AV20" i="39"/>
  <c r="AU20" i="39"/>
  <c r="AW20" i="39" s="1"/>
  <c r="AR20" i="39"/>
  <c r="AN20" i="39"/>
  <c r="AZ20" i="39" s="1"/>
  <c r="H20" i="39"/>
  <c r="AO20" i="39" s="1"/>
  <c r="BA20" i="39" s="1"/>
  <c r="F20" i="39"/>
  <c r="D20" i="39"/>
  <c r="C20" i="39"/>
  <c r="AV19" i="39"/>
  <c r="AU19" i="39"/>
  <c r="AW19" i="39" s="1"/>
  <c r="H19" i="39"/>
  <c r="AO19" i="39" s="1"/>
  <c r="BA19" i="39" s="1"/>
  <c r="F19" i="39"/>
  <c r="D19" i="39"/>
  <c r="C19" i="39"/>
  <c r="AR19" i="39" s="1"/>
  <c r="AV18" i="39"/>
  <c r="AX18" i="39" s="1"/>
  <c r="AU18" i="39"/>
  <c r="AW18" i="39" s="1"/>
  <c r="H18" i="39"/>
  <c r="AO18" i="39" s="1"/>
  <c r="BA18" i="39" s="1"/>
  <c r="F18" i="39"/>
  <c r="D18" i="39"/>
  <c r="C18" i="39"/>
  <c r="AR18" i="39" s="1"/>
  <c r="AV17" i="39"/>
  <c r="AX17" i="39" s="1"/>
  <c r="AU17" i="39"/>
  <c r="AW17" i="39" s="1"/>
  <c r="H17" i="39"/>
  <c r="AO17" i="39" s="1"/>
  <c r="BA17" i="39" s="1"/>
  <c r="F17" i="39"/>
  <c r="D17" i="39"/>
  <c r="C17" i="39"/>
  <c r="AR17" i="39" s="1"/>
  <c r="AV16" i="39"/>
  <c r="AX16" i="39" s="1"/>
  <c r="AU16" i="39"/>
  <c r="AW16" i="39" s="1"/>
  <c r="H16" i="39"/>
  <c r="AO16" i="39" s="1"/>
  <c r="BA16" i="39" s="1"/>
  <c r="F16" i="39"/>
  <c r="D16" i="39"/>
  <c r="C16" i="39"/>
  <c r="AR16" i="39" s="1"/>
  <c r="AV15" i="39"/>
  <c r="AX15" i="39" s="1"/>
  <c r="AU15" i="39"/>
  <c r="AW15" i="39" s="1"/>
  <c r="H15" i="39"/>
  <c r="AO15" i="39" s="1"/>
  <c r="BA15" i="39" s="1"/>
  <c r="F15" i="39"/>
  <c r="D15" i="39"/>
  <c r="C15" i="39"/>
  <c r="AR15" i="39" s="1"/>
  <c r="AV14" i="39"/>
  <c r="AX14" i="39" s="1"/>
  <c r="AU14" i="39"/>
  <c r="AW14" i="39" s="1"/>
  <c r="H14" i="39"/>
  <c r="AO14" i="39" s="1"/>
  <c r="BA14" i="39" s="1"/>
  <c r="F14" i="39"/>
  <c r="D14" i="39"/>
  <c r="C14" i="39"/>
  <c r="AR14" i="39" s="1"/>
  <c r="AI12" i="39"/>
  <c r="AI41" i="39" s="1"/>
  <c r="AH12" i="39"/>
  <c r="AH41" i="39" s="1"/>
  <c r="AG12" i="39"/>
  <c r="AG41" i="39" s="1"/>
  <c r="AF12" i="39"/>
  <c r="AF41" i="39" s="1"/>
  <c r="O10" i="39"/>
  <c r="M10" i="39"/>
  <c r="K10" i="39"/>
  <c r="AA10" i="39" s="1"/>
  <c r="Z10" i="39" s="1"/>
  <c r="AF10" i="39" s="1"/>
  <c r="AN9" i="39"/>
  <c r="AF9" i="39"/>
  <c r="Z9" i="39"/>
  <c r="BP7" i="39"/>
  <c r="BO7" i="39"/>
  <c r="BN7" i="39"/>
  <c r="BM7" i="39"/>
  <c r="BL7" i="39"/>
  <c r="BJ7" i="39"/>
  <c r="BI7" i="39"/>
  <c r="BH7" i="39"/>
  <c r="BG7" i="39"/>
  <c r="BA6" i="39"/>
  <c r="AZ6" i="39"/>
  <c r="AY6" i="39"/>
  <c r="AX6" i="39"/>
  <c r="AW6" i="39"/>
  <c r="AV6" i="39"/>
  <c r="AU6" i="39"/>
  <c r="AT6" i="39"/>
  <c r="D6" i="39"/>
  <c r="AN6" i="39" s="1"/>
  <c r="AC5" i="39"/>
  <c r="AA5" i="39" s="1"/>
  <c r="Z5" i="39" s="1"/>
  <c r="AF5" i="39" s="1"/>
  <c r="AC4" i="39"/>
  <c r="AA4" i="39" s="1"/>
  <c r="Z4" i="39" s="1"/>
  <c r="AF4" i="39" s="1"/>
  <c r="Z3" i="39"/>
  <c r="AF3" i="39" s="1"/>
  <c r="AF2" i="39"/>
  <c r="AI39" i="38"/>
  <c r="AH39" i="38"/>
  <c r="AG39" i="38"/>
  <c r="AF39" i="38"/>
  <c r="Z35" i="38"/>
  <c r="I35" i="38"/>
  <c r="AA43" i="38" s="1"/>
  <c r="D34" i="38"/>
  <c r="Z43" i="38" s="1"/>
  <c r="Z45" i="38" s="1"/>
  <c r="AF45" i="38" s="1"/>
  <c r="AV33" i="38"/>
  <c r="AU33" i="38"/>
  <c r="AW33" i="38" s="1"/>
  <c r="H33" i="38"/>
  <c r="AO33" i="38" s="1"/>
  <c r="BA33" i="38" s="1"/>
  <c r="F33" i="38"/>
  <c r="D33" i="38"/>
  <c r="C33" i="38"/>
  <c r="AR33" i="38" s="1"/>
  <c r="AV32" i="38"/>
  <c r="AU32" i="38"/>
  <c r="AW32" i="38" s="1"/>
  <c r="H32" i="38"/>
  <c r="AO32" i="38" s="1"/>
  <c r="BA32" i="38" s="1"/>
  <c r="F32" i="38"/>
  <c r="D32" i="38"/>
  <c r="C32" i="38"/>
  <c r="AR32" i="38" s="1"/>
  <c r="AV31" i="38"/>
  <c r="AU31" i="38"/>
  <c r="AW31" i="38" s="1"/>
  <c r="H31" i="38"/>
  <c r="AO31" i="38" s="1"/>
  <c r="BA31" i="38" s="1"/>
  <c r="F31" i="38"/>
  <c r="D31" i="38"/>
  <c r="C31" i="38"/>
  <c r="AR31" i="38" s="1"/>
  <c r="AV30" i="38"/>
  <c r="AU30" i="38"/>
  <c r="AW30" i="38" s="1"/>
  <c r="H30" i="38"/>
  <c r="AO30" i="38" s="1"/>
  <c r="BA30" i="38" s="1"/>
  <c r="F30" i="38"/>
  <c r="D30" i="38"/>
  <c r="C30" i="38"/>
  <c r="AR30" i="38" s="1"/>
  <c r="AV29" i="38"/>
  <c r="AU29" i="38"/>
  <c r="AW29" i="38" s="1"/>
  <c r="H29" i="38"/>
  <c r="AO29" i="38" s="1"/>
  <c r="BA29" i="38" s="1"/>
  <c r="F29" i="38"/>
  <c r="D29" i="38"/>
  <c r="C29" i="38"/>
  <c r="AR29" i="38" s="1"/>
  <c r="AV28" i="38"/>
  <c r="AU28" i="38"/>
  <c r="AW28" i="38" s="1"/>
  <c r="H28" i="38"/>
  <c r="AO28" i="38" s="1"/>
  <c r="BA28" i="38" s="1"/>
  <c r="F28" i="38"/>
  <c r="D28" i="38"/>
  <c r="C28" i="38"/>
  <c r="AR28" i="38" s="1"/>
  <c r="AV27" i="38"/>
  <c r="AU27" i="38"/>
  <c r="AW27" i="38" s="1"/>
  <c r="H27" i="38"/>
  <c r="AO27" i="38" s="1"/>
  <c r="BA27" i="38" s="1"/>
  <c r="F27" i="38"/>
  <c r="D27" i="38"/>
  <c r="C27" i="38"/>
  <c r="AR27" i="38" s="1"/>
  <c r="AV26" i="38"/>
  <c r="AU26" i="38"/>
  <c r="AW26" i="38" s="1"/>
  <c r="H26" i="38"/>
  <c r="AO26" i="38" s="1"/>
  <c r="BA26" i="38" s="1"/>
  <c r="F26" i="38"/>
  <c r="D26" i="38"/>
  <c r="C26" i="38"/>
  <c r="AR26" i="38" s="1"/>
  <c r="AV25" i="38"/>
  <c r="AU25" i="38"/>
  <c r="AW25" i="38" s="1"/>
  <c r="H25" i="38"/>
  <c r="AO25" i="38" s="1"/>
  <c r="BA25" i="38" s="1"/>
  <c r="F25" i="38"/>
  <c r="D25" i="38"/>
  <c r="C25" i="38"/>
  <c r="AR25" i="38" s="1"/>
  <c r="AV24" i="38"/>
  <c r="AU24" i="38"/>
  <c r="AW24" i="38" s="1"/>
  <c r="H24" i="38"/>
  <c r="AO24" i="38" s="1"/>
  <c r="BA24" i="38" s="1"/>
  <c r="F24" i="38"/>
  <c r="D24" i="38"/>
  <c r="C24" i="38"/>
  <c r="AR24" i="38" s="1"/>
  <c r="AV23" i="38"/>
  <c r="AU23" i="38"/>
  <c r="AW23" i="38" s="1"/>
  <c r="H23" i="38"/>
  <c r="AO23" i="38" s="1"/>
  <c r="BA23" i="38" s="1"/>
  <c r="F23" i="38"/>
  <c r="D23" i="38"/>
  <c r="C23" i="38"/>
  <c r="AR23" i="38" s="1"/>
  <c r="AV22" i="38"/>
  <c r="AU22" i="38"/>
  <c r="AW22" i="38" s="1"/>
  <c r="H22" i="38"/>
  <c r="AO22" i="38" s="1"/>
  <c r="BA22" i="38" s="1"/>
  <c r="F22" i="38"/>
  <c r="D22" i="38"/>
  <c r="C22" i="38"/>
  <c r="AR22" i="38" s="1"/>
  <c r="AV21" i="38"/>
  <c r="AU21" i="38"/>
  <c r="AW21" i="38" s="1"/>
  <c r="H21" i="38"/>
  <c r="AO21" i="38" s="1"/>
  <c r="BA21" i="38" s="1"/>
  <c r="F21" i="38"/>
  <c r="D21" i="38"/>
  <c r="C21" i="38"/>
  <c r="AR21" i="38" s="1"/>
  <c r="AV20" i="38"/>
  <c r="AU20" i="38"/>
  <c r="AW20" i="38" s="1"/>
  <c r="AR20" i="38"/>
  <c r="AN20" i="38"/>
  <c r="AZ20" i="38" s="1"/>
  <c r="H20" i="38"/>
  <c r="AO20" i="38" s="1"/>
  <c r="BA20" i="38" s="1"/>
  <c r="F20" i="38"/>
  <c r="D20" i="38"/>
  <c r="C20" i="38"/>
  <c r="AV19" i="38"/>
  <c r="AU19" i="38"/>
  <c r="AW19" i="38" s="1"/>
  <c r="H19" i="38"/>
  <c r="AO19" i="38" s="1"/>
  <c r="BA19" i="38" s="1"/>
  <c r="F19" i="38"/>
  <c r="D19" i="38"/>
  <c r="C19" i="38"/>
  <c r="AR19" i="38" s="1"/>
  <c r="AV18" i="38"/>
  <c r="AX18" i="38" s="1"/>
  <c r="AU18" i="38"/>
  <c r="AW18" i="38" s="1"/>
  <c r="H18" i="38"/>
  <c r="AO18" i="38" s="1"/>
  <c r="BA18" i="38" s="1"/>
  <c r="F18" i="38"/>
  <c r="D18" i="38"/>
  <c r="C18" i="38"/>
  <c r="AR18" i="38" s="1"/>
  <c r="AV17" i="38"/>
  <c r="AX17" i="38" s="1"/>
  <c r="AU17" i="38"/>
  <c r="AW17" i="38" s="1"/>
  <c r="H17" i="38"/>
  <c r="AO17" i="38" s="1"/>
  <c r="BA17" i="38" s="1"/>
  <c r="F17" i="38"/>
  <c r="D17" i="38"/>
  <c r="C17" i="38"/>
  <c r="AR17" i="38" s="1"/>
  <c r="AV16" i="38"/>
  <c r="AX16" i="38" s="1"/>
  <c r="AU16" i="38"/>
  <c r="AW16" i="38" s="1"/>
  <c r="H16" i="38"/>
  <c r="AO16" i="38" s="1"/>
  <c r="BA16" i="38" s="1"/>
  <c r="F16" i="38"/>
  <c r="D16" i="38"/>
  <c r="C16" i="38"/>
  <c r="AR16" i="38" s="1"/>
  <c r="AV15" i="38"/>
  <c r="AX15" i="38" s="1"/>
  <c r="AU15" i="38"/>
  <c r="AW15" i="38" s="1"/>
  <c r="H15" i="38"/>
  <c r="AO15" i="38" s="1"/>
  <c r="BA15" i="38" s="1"/>
  <c r="F15" i="38"/>
  <c r="D15" i="38"/>
  <c r="C15" i="38"/>
  <c r="AR15" i="38" s="1"/>
  <c r="AV14" i="38"/>
  <c r="AX14" i="38" s="1"/>
  <c r="AU14" i="38"/>
  <c r="AW14" i="38" s="1"/>
  <c r="H14" i="38"/>
  <c r="AO14" i="38" s="1"/>
  <c r="BA14" i="38" s="1"/>
  <c r="F14" i="38"/>
  <c r="D14" i="38"/>
  <c r="C14" i="38"/>
  <c r="AR14" i="38" s="1"/>
  <c r="AI12" i="38"/>
  <c r="AI41" i="38" s="1"/>
  <c r="AH12" i="38"/>
  <c r="AH41" i="38" s="1"/>
  <c r="AG12" i="38"/>
  <c r="AG41" i="38" s="1"/>
  <c r="AF12" i="38"/>
  <c r="AF41" i="38" s="1"/>
  <c r="O10" i="38"/>
  <c r="M10" i="38"/>
  <c r="K10" i="38"/>
  <c r="AA10" i="38" s="1"/>
  <c r="Z10" i="38" s="1"/>
  <c r="AF10" i="38" s="1"/>
  <c r="AN9" i="38"/>
  <c r="AF9" i="38"/>
  <c r="Z9" i="38"/>
  <c r="BP7" i="38"/>
  <c r="BO7" i="38"/>
  <c r="BN7" i="38"/>
  <c r="BM7" i="38"/>
  <c r="BL7" i="38"/>
  <c r="BJ7" i="38"/>
  <c r="BI7" i="38"/>
  <c r="BH7" i="38"/>
  <c r="BG7" i="38"/>
  <c r="BA6" i="38"/>
  <c r="AZ6" i="38"/>
  <c r="AY6" i="38"/>
  <c r="AX6" i="38"/>
  <c r="AW6" i="38"/>
  <c r="AV6" i="38"/>
  <c r="AU6" i="38"/>
  <c r="AT6" i="38"/>
  <c r="D6" i="38"/>
  <c r="AN6" i="38" s="1"/>
  <c r="AC5" i="38"/>
  <c r="AA5" i="38" s="1"/>
  <c r="Z5" i="38" s="1"/>
  <c r="AF5" i="38" s="1"/>
  <c r="AC4" i="38"/>
  <c r="AA4" i="38" s="1"/>
  <c r="Z4" i="38" s="1"/>
  <c r="AF4" i="38" s="1"/>
  <c r="Z3" i="38"/>
  <c r="AF3" i="38" s="1"/>
  <c r="AF2" i="38"/>
  <c r="AI39" i="37"/>
  <c r="AH39" i="37"/>
  <c r="AG39" i="37"/>
  <c r="AF39" i="37"/>
  <c r="Z35" i="37"/>
  <c r="I35" i="37"/>
  <c r="AA43" i="37" s="1"/>
  <c r="D34" i="37"/>
  <c r="Z43" i="37" s="1"/>
  <c r="Z45" i="37" s="1"/>
  <c r="AF45" i="37" s="1"/>
  <c r="AV33" i="37"/>
  <c r="AU33" i="37"/>
  <c r="AW33" i="37" s="1"/>
  <c r="H33" i="37"/>
  <c r="AO33" i="37" s="1"/>
  <c r="BA33" i="37" s="1"/>
  <c r="F33" i="37"/>
  <c r="D33" i="37"/>
  <c r="C33" i="37"/>
  <c r="AR33" i="37" s="1"/>
  <c r="AV32" i="37"/>
  <c r="AU32" i="37"/>
  <c r="AW32" i="37" s="1"/>
  <c r="H32" i="37"/>
  <c r="AO32" i="37" s="1"/>
  <c r="BA32" i="37" s="1"/>
  <c r="F32" i="37"/>
  <c r="D32" i="37"/>
  <c r="C32" i="37"/>
  <c r="AR32" i="37" s="1"/>
  <c r="AV31" i="37"/>
  <c r="AU31" i="37"/>
  <c r="AW31" i="37" s="1"/>
  <c r="H31" i="37"/>
  <c r="AO31" i="37" s="1"/>
  <c r="BA31" i="37" s="1"/>
  <c r="F31" i="37"/>
  <c r="D31" i="37"/>
  <c r="C31" i="37"/>
  <c r="AR31" i="37" s="1"/>
  <c r="AV30" i="37"/>
  <c r="AU30" i="37"/>
  <c r="AW30" i="37" s="1"/>
  <c r="H30" i="37"/>
  <c r="AO30" i="37" s="1"/>
  <c r="BA30" i="37" s="1"/>
  <c r="F30" i="37"/>
  <c r="D30" i="37"/>
  <c r="C30" i="37"/>
  <c r="AR30" i="37" s="1"/>
  <c r="AV29" i="37"/>
  <c r="AU29" i="37"/>
  <c r="AW29" i="37" s="1"/>
  <c r="H29" i="37"/>
  <c r="AO29" i="37" s="1"/>
  <c r="BA29" i="37" s="1"/>
  <c r="F29" i="37"/>
  <c r="D29" i="37"/>
  <c r="C29" i="37"/>
  <c r="AR29" i="37" s="1"/>
  <c r="AV28" i="37"/>
  <c r="AU28" i="37"/>
  <c r="AW28" i="37" s="1"/>
  <c r="H28" i="37"/>
  <c r="AO28" i="37" s="1"/>
  <c r="BA28" i="37" s="1"/>
  <c r="F28" i="37"/>
  <c r="D28" i="37"/>
  <c r="C28" i="37"/>
  <c r="AR28" i="37" s="1"/>
  <c r="AV27" i="37"/>
  <c r="AU27" i="37"/>
  <c r="AW27" i="37" s="1"/>
  <c r="H27" i="37"/>
  <c r="AO27" i="37" s="1"/>
  <c r="BA27" i="37" s="1"/>
  <c r="F27" i="37"/>
  <c r="D27" i="37"/>
  <c r="C27" i="37"/>
  <c r="AR27" i="37" s="1"/>
  <c r="AV26" i="37"/>
  <c r="AU26" i="37"/>
  <c r="AW26" i="37" s="1"/>
  <c r="H26" i="37"/>
  <c r="AO26" i="37" s="1"/>
  <c r="BA26" i="37" s="1"/>
  <c r="F26" i="37"/>
  <c r="D26" i="37"/>
  <c r="C26" i="37"/>
  <c r="AR26" i="37" s="1"/>
  <c r="AV25" i="37"/>
  <c r="AU25" i="37"/>
  <c r="AW25" i="37" s="1"/>
  <c r="H25" i="37"/>
  <c r="AO25" i="37" s="1"/>
  <c r="BA25" i="37" s="1"/>
  <c r="F25" i="37"/>
  <c r="D25" i="37"/>
  <c r="C25" i="37"/>
  <c r="AR25" i="37" s="1"/>
  <c r="AV24" i="37"/>
  <c r="AU24" i="37"/>
  <c r="AW24" i="37" s="1"/>
  <c r="H24" i="37"/>
  <c r="AO24" i="37" s="1"/>
  <c r="BA24" i="37" s="1"/>
  <c r="F24" i="37"/>
  <c r="D24" i="37"/>
  <c r="C24" i="37"/>
  <c r="AR24" i="37" s="1"/>
  <c r="AV23" i="37"/>
  <c r="AU23" i="37"/>
  <c r="AW23" i="37" s="1"/>
  <c r="H23" i="37"/>
  <c r="AO23" i="37" s="1"/>
  <c r="BA23" i="37" s="1"/>
  <c r="F23" i="37"/>
  <c r="D23" i="37"/>
  <c r="C23" i="37"/>
  <c r="AR23" i="37" s="1"/>
  <c r="AV22" i="37"/>
  <c r="AU22" i="37"/>
  <c r="AW22" i="37" s="1"/>
  <c r="H22" i="37"/>
  <c r="AO22" i="37" s="1"/>
  <c r="BA22" i="37" s="1"/>
  <c r="F22" i="37"/>
  <c r="D22" i="37"/>
  <c r="C22" i="37"/>
  <c r="AR22" i="37" s="1"/>
  <c r="AV21" i="37"/>
  <c r="AU21" i="37"/>
  <c r="AW21" i="37" s="1"/>
  <c r="H21" i="37"/>
  <c r="AO21" i="37" s="1"/>
  <c r="BA21" i="37" s="1"/>
  <c r="F21" i="37"/>
  <c r="D21" i="37"/>
  <c r="C21" i="37"/>
  <c r="AR21" i="37" s="1"/>
  <c r="AV20" i="37"/>
  <c r="AU20" i="37"/>
  <c r="AW20" i="37" s="1"/>
  <c r="AR20" i="37"/>
  <c r="AN20" i="37"/>
  <c r="AZ20" i="37" s="1"/>
  <c r="H20" i="37"/>
  <c r="AO20" i="37" s="1"/>
  <c r="BA20" i="37" s="1"/>
  <c r="F20" i="37"/>
  <c r="D20" i="37"/>
  <c r="C20" i="37"/>
  <c r="AV19" i="37"/>
  <c r="AU19" i="37"/>
  <c r="AW19" i="37" s="1"/>
  <c r="H19" i="37"/>
  <c r="AO19" i="37" s="1"/>
  <c r="BA19" i="37" s="1"/>
  <c r="F19" i="37"/>
  <c r="D19" i="37"/>
  <c r="C19" i="37"/>
  <c r="AR19" i="37" s="1"/>
  <c r="AV18" i="37"/>
  <c r="AX18" i="37" s="1"/>
  <c r="AU18" i="37"/>
  <c r="AW18" i="37" s="1"/>
  <c r="H18" i="37"/>
  <c r="AO18" i="37" s="1"/>
  <c r="BA18" i="37" s="1"/>
  <c r="F18" i="37"/>
  <c r="D18" i="37"/>
  <c r="C18" i="37"/>
  <c r="AR18" i="37" s="1"/>
  <c r="AV17" i="37"/>
  <c r="AX17" i="37" s="1"/>
  <c r="AU17" i="37"/>
  <c r="AW17" i="37" s="1"/>
  <c r="H17" i="37"/>
  <c r="AO17" i="37" s="1"/>
  <c r="BA17" i="37" s="1"/>
  <c r="F17" i="37"/>
  <c r="D17" i="37"/>
  <c r="C17" i="37"/>
  <c r="AR17" i="37" s="1"/>
  <c r="AV16" i="37"/>
  <c r="AX16" i="37" s="1"/>
  <c r="AU16" i="37"/>
  <c r="AW16" i="37" s="1"/>
  <c r="H16" i="37"/>
  <c r="AO16" i="37" s="1"/>
  <c r="BA16" i="37" s="1"/>
  <c r="F16" i="37"/>
  <c r="D16" i="37"/>
  <c r="C16" i="37"/>
  <c r="AR16" i="37" s="1"/>
  <c r="AV15" i="37"/>
  <c r="AX15" i="37" s="1"/>
  <c r="AU15" i="37"/>
  <c r="AW15" i="37" s="1"/>
  <c r="H15" i="37"/>
  <c r="AO15" i="37" s="1"/>
  <c r="BA15" i="37" s="1"/>
  <c r="F15" i="37"/>
  <c r="D15" i="37"/>
  <c r="C15" i="37"/>
  <c r="AR15" i="37" s="1"/>
  <c r="AV14" i="37"/>
  <c r="AX14" i="37" s="1"/>
  <c r="AU14" i="37"/>
  <c r="AW14" i="37" s="1"/>
  <c r="H14" i="37"/>
  <c r="AO14" i="37" s="1"/>
  <c r="BA14" i="37" s="1"/>
  <c r="F14" i="37"/>
  <c r="D14" i="37"/>
  <c r="C14" i="37"/>
  <c r="AR14" i="37" s="1"/>
  <c r="AI12" i="37"/>
  <c r="AI41" i="37" s="1"/>
  <c r="AH12" i="37"/>
  <c r="AH41" i="37" s="1"/>
  <c r="AG12" i="37"/>
  <c r="AG41" i="37" s="1"/>
  <c r="AF12" i="37"/>
  <c r="AF41" i="37" s="1"/>
  <c r="O10" i="37"/>
  <c r="M10" i="37"/>
  <c r="K10" i="37"/>
  <c r="AA10" i="37" s="1"/>
  <c r="Z10" i="37" s="1"/>
  <c r="AF10" i="37" s="1"/>
  <c r="AN9" i="37"/>
  <c r="AF9" i="37"/>
  <c r="Z9" i="37"/>
  <c r="BP7" i="37"/>
  <c r="BO7" i="37"/>
  <c r="BN7" i="37"/>
  <c r="BM7" i="37"/>
  <c r="BL7" i="37"/>
  <c r="BJ7" i="37"/>
  <c r="BI7" i="37"/>
  <c r="BH7" i="37"/>
  <c r="BG7" i="37"/>
  <c r="BA6" i="37"/>
  <c r="AZ6" i="37"/>
  <c r="AY6" i="37"/>
  <c r="AX6" i="37"/>
  <c r="AW6" i="37"/>
  <c r="AV6" i="37"/>
  <c r="AU6" i="37"/>
  <c r="AT6" i="37"/>
  <c r="D6" i="37"/>
  <c r="AN6" i="37" s="1"/>
  <c r="AC5" i="37"/>
  <c r="AA5" i="37" s="1"/>
  <c r="Z5" i="37" s="1"/>
  <c r="AF5" i="37" s="1"/>
  <c r="AC4" i="37"/>
  <c r="AA4" i="37" s="1"/>
  <c r="Z4" i="37" s="1"/>
  <c r="AF4" i="37" s="1"/>
  <c r="Z3" i="37"/>
  <c r="AF3" i="37" s="1"/>
  <c r="AF2" i="37"/>
  <c r="AI39" i="36"/>
  <c r="AH39" i="36"/>
  <c r="AG39" i="36"/>
  <c r="AF39" i="36"/>
  <c r="Z35" i="36"/>
  <c r="I35" i="36"/>
  <c r="AA43" i="36" s="1"/>
  <c r="D34" i="36"/>
  <c r="Z43" i="36" s="1"/>
  <c r="Z45" i="36" s="1"/>
  <c r="AF45" i="36" s="1"/>
  <c r="AV33" i="36"/>
  <c r="AU33" i="36"/>
  <c r="AW33" i="36" s="1"/>
  <c r="H33" i="36"/>
  <c r="AO33" i="36" s="1"/>
  <c r="BA33" i="36" s="1"/>
  <c r="F33" i="36"/>
  <c r="D33" i="36"/>
  <c r="C33" i="36"/>
  <c r="AR33" i="36" s="1"/>
  <c r="AV32" i="36"/>
  <c r="AU32" i="36"/>
  <c r="AW32" i="36" s="1"/>
  <c r="H32" i="36"/>
  <c r="AO32" i="36" s="1"/>
  <c r="BA32" i="36" s="1"/>
  <c r="F32" i="36"/>
  <c r="D32" i="36"/>
  <c r="C32" i="36"/>
  <c r="AR32" i="36" s="1"/>
  <c r="AV31" i="36"/>
  <c r="AU31" i="36"/>
  <c r="AW31" i="36" s="1"/>
  <c r="H31" i="36"/>
  <c r="AO31" i="36" s="1"/>
  <c r="BA31" i="36" s="1"/>
  <c r="F31" i="36"/>
  <c r="D31" i="36"/>
  <c r="C31" i="36"/>
  <c r="AR31" i="36" s="1"/>
  <c r="AV30" i="36"/>
  <c r="AU30" i="36"/>
  <c r="AW30" i="36" s="1"/>
  <c r="H30" i="36"/>
  <c r="AO30" i="36" s="1"/>
  <c r="BA30" i="36" s="1"/>
  <c r="F30" i="36"/>
  <c r="D30" i="36"/>
  <c r="C30" i="36"/>
  <c r="AR30" i="36" s="1"/>
  <c r="AV29" i="36"/>
  <c r="AU29" i="36"/>
  <c r="AW29" i="36" s="1"/>
  <c r="H29" i="36"/>
  <c r="AO29" i="36" s="1"/>
  <c r="BA29" i="36" s="1"/>
  <c r="F29" i="36"/>
  <c r="D29" i="36"/>
  <c r="C29" i="36"/>
  <c r="AR29" i="36" s="1"/>
  <c r="AV28" i="36"/>
  <c r="AU28" i="36"/>
  <c r="AW28" i="36" s="1"/>
  <c r="H28" i="36"/>
  <c r="AO28" i="36" s="1"/>
  <c r="BA28" i="36" s="1"/>
  <c r="F28" i="36"/>
  <c r="D28" i="36"/>
  <c r="C28" i="36"/>
  <c r="AR28" i="36" s="1"/>
  <c r="AV27" i="36"/>
  <c r="AU27" i="36"/>
  <c r="AW27" i="36" s="1"/>
  <c r="H27" i="36"/>
  <c r="AO27" i="36" s="1"/>
  <c r="BA27" i="36" s="1"/>
  <c r="F27" i="36"/>
  <c r="D27" i="36"/>
  <c r="C27" i="36"/>
  <c r="AR27" i="36" s="1"/>
  <c r="AV26" i="36"/>
  <c r="AU26" i="36"/>
  <c r="AW26" i="36" s="1"/>
  <c r="H26" i="36"/>
  <c r="AO26" i="36" s="1"/>
  <c r="BA26" i="36" s="1"/>
  <c r="F26" i="36"/>
  <c r="D26" i="36"/>
  <c r="C26" i="36"/>
  <c r="AR26" i="36" s="1"/>
  <c r="AV25" i="36"/>
  <c r="AU25" i="36"/>
  <c r="AW25" i="36" s="1"/>
  <c r="H25" i="36"/>
  <c r="AO25" i="36" s="1"/>
  <c r="BA25" i="36" s="1"/>
  <c r="F25" i="36"/>
  <c r="D25" i="36"/>
  <c r="C25" i="36"/>
  <c r="AR25" i="36" s="1"/>
  <c r="AV24" i="36"/>
  <c r="AU24" i="36"/>
  <c r="AW24" i="36" s="1"/>
  <c r="H24" i="36"/>
  <c r="AO24" i="36" s="1"/>
  <c r="BA24" i="36" s="1"/>
  <c r="F24" i="36"/>
  <c r="D24" i="36"/>
  <c r="C24" i="36"/>
  <c r="AR24" i="36" s="1"/>
  <c r="AV23" i="36"/>
  <c r="AU23" i="36"/>
  <c r="AW23" i="36" s="1"/>
  <c r="H23" i="36"/>
  <c r="AO23" i="36" s="1"/>
  <c r="BA23" i="36" s="1"/>
  <c r="F23" i="36"/>
  <c r="D23" i="36"/>
  <c r="C23" i="36"/>
  <c r="AR23" i="36" s="1"/>
  <c r="AV22" i="36"/>
  <c r="AU22" i="36"/>
  <c r="AW22" i="36" s="1"/>
  <c r="H22" i="36"/>
  <c r="AO22" i="36" s="1"/>
  <c r="BA22" i="36" s="1"/>
  <c r="F22" i="36"/>
  <c r="D22" i="36"/>
  <c r="C22" i="36"/>
  <c r="AR22" i="36" s="1"/>
  <c r="AV21" i="36"/>
  <c r="AU21" i="36"/>
  <c r="AW21" i="36" s="1"/>
  <c r="H21" i="36"/>
  <c r="AO21" i="36" s="1"/>
  <c r="BA21" i="36" s="1"/>
  <c r="F21" i="36"/>
  <c r="D21" i="36"/>
  <c r="C21" i="36"/>
  <c r="AR21" i="36" s="1"/>
  <c r="AV20" i="36"/>
  <c r="AU20" i="36"/>
  <c r="AW20" i="36" s="1"/>
  <c r="AR20" i="36"/>
  <c r="AN20" i="36"/>
  <c r="AZ20" i="36" s="1"/>
  <c r="H20" i="36"/>
  <c r="AO20" i="36" s="1"/>
  <c r="BA20" i="36" s="1"/>
  <c r="F20" i="36"/>
  <c r="D20" i="36"/>
  <c r="C20" i="36"/>
  <c r="AV19" i="36"/>
  <c r="AU19" i="36"/>
  <c r="AW19" i="36" s="1"/>
  <c r="H19" i="36"/>
  <c r="AO19" i="36" s="1"/>
  <c r="BA19" i="36" s="1"/>
  <c r="F19" i="36"/>
  <c r="D19" i="36"/>
  <c r="C19" i="36"/>
  <c r="AR19" i="36" s="1"/>
  <c r="AV18" i="36"/>
  <c r="AX18" i="36" s="1"/>
  <c r="AU18" i="36"/>
  <c r="AW18" i="36" s="1"/>
  <c r="H18" i="36"/>
  <c r="AO18" i="36" s="1"/>
  <c r="BA18" i="36" s="1"/>
  <c r="F18" i="36"/>
  <c r="D18" i="36"/>
  <c r="C18" i="36"/>
  <c r="AR18" i="36" s="1"/>
  <c r="AV17" i="36"/>
  <c r="AX17" i="36" s="1"/>
  <c r="AU17" i="36"/>
  <c r="AW17" i="36" s="1"/>
  <c r="H17" i="36"/>
  <c r="AO17" i="36" s="1"/>
  <c r="BA17" i="36" s="1"/>
  <c r="F17" i="36"/>
  <c r="D17" i="36"/>
  <c r="C17" i="36"/>
  <c r="AR17" i="36" s="1"/>
  <c r="AV16" i="36"/>
  <c r="AX16" i="36" s="1"/>
  <c r="AU16" i="36"/>
  <c r="AW16" i="36" s="1"/>
  <c r="H16" i="36"/>
  <c r="AO16" i="36" s="1"/>
  <c r="BA16" i="36" s="1"/>
  <c r="F16" i="36"/>
  <c r="D16" i="36"/>
  <c r="C16" i="36"/>
  <c r="AR16" i="36" s="1"/>
  <c r="AV15" i="36"/>
  <c r="AX15" i="36" s="1"/>
  <c r="AU15" i="36"/>
  <c r="AW15" i="36" s="1"/>
  <c r="H15" i="36"/>
  <c r="AO15" i="36" s="1"/>
  <c r="BA15" i="36" s="1"/>
  <c r="F15" i="36"/>
  <c r="D15" i="36"/>
  <c r="C15" i="36"/>
  <c r="AR15" i="36" s="1"/>
  <c r="AV14" i="36"/>
  <c r="AX14" i="36" s="1"/>
  <c r="AU14" i="36"/>
  <c r="AW14" i="36" s="1"/>
  <c r="H14" i="36"/>
  <c r="AO14" i="36" s="1"/>
  <c r="BA14" i="36" s="1"/>
  <c r="F14" i="36"/>
  <c r="D14" i="36"/>
  <c r="C14" i="36"/>
  <c r="AR14" i="36" s="1"/>
  <c r="AI12" i="36"/>
  <c r="AI41" i="36" s="1"/>
  <c r="AH12" i="36"/>
  <c r="AH41" i="36" s="1"/>
  <c r="AG12" i="36"/>
  <c r="AG41" i="36" s="1"/>
  <c r="AF12" i="36"/>
  <c r="AF41" i="36" s="1"/>
  <c r="O10" i="36"/>
  <c r="M10" i="36"/>
  <c r="K10" i="36"/>
  <c r="AA10" i="36" s="1"/>
  <c r="Z10" i="36" s="1"/>
  <c r="AF10" i="36" s="1"/>
  <c r="AN9" i="36"/>
  <c r="AF9" i="36"/>
  <c r="Z9" i="36"/>
  <c r="BP7" i="36"/>
  <c r="BO7" i="36"/>
  <c r="BN7" i="36"/>
  <c r="BM7" i="36"/>
  <c r="BL7" i="36"/>
  <c r="BJ7" i="36"/>
  <c r="BI7" i="36"/>
  <c r="BH7" i="36"/>
  <c r="BG7" i="36"/>
  <c r="BA6" i="36"/>
  <c r="AZ6" i="36"/>
  <c r="AY6" i="36"/>
  <c r="AX6" i="36"/>
  <c r="AW6" i="36"/>
  <c r="AV6" i="36"/>
  <c r="AU6" i="36"/>
  <c r="AT6" i="36"/>
  <c r="D6" i="36"/>
  <c r="AN6" i="36" s="1"/>
  <c r="AC5" i="36"/>
  <c r="AA5" i="36" s="1"/>
  <c r="Z5" i="36" s="1"/>
  <c r="AF5" i="36" s="1"/>
  <c r="AC4" i="36"/>
  <c r="AA4" i="36" s="1"/>
  <c r="Z4" i="36" s="1"/>
  <c r="AF4" i="36" s="1"/>
  <c r="Z3" i="36"/>
  <c r="AF3" i="36" s="1"/>
  <c r="AF2" i="36"/>
  <c r="AI39" i="35"/>
  <c r="AH39" i="35"/>
  <c r="AG39" i="35"/>
  <c r="AF39" i="35"/>
  <c r="Z35" i="35"/>
  <c r="I35" i="35"/>
  <c r="AA43" i="35" s="1"/>
  <c r="D34" i="35"/>
  <c r="Z43" i="35" s="1"/>
  <c r="AV33" i="35"/>
  <c r="AU33" i="35"/>
  <c r="AW33" i="35" s="1"/>
  <c r="H33" i="35"/>
  <c r="AO33" i="35" s="1"/>
  <c r="BA33" i="35" s="1"/>
  <c r="F33" i="35"/>
  <c r="D33" i="35"/>
  <c r="C33" i="35"/>
  <c r="AR33" i="35" s="1"/>
  <c r="AV32" i="35"/>
  <c r="AU32" i="35"/>
  <c r="AW32" i="35" s="1"/>
  <c r="H32" i="35"/>
  <c r="AO32" i="35" s="1"/>
  <c r="BA32" i="35" s="1"/>
  <c r="F32" i="35"/>
  <c r="D32" i="35"/>
  <c r="C32" i="35"/>
  <c r="AR32" i="35" s="1"/>
  <c r="AV31" i="35"/>
  <c r="AU31" i="35"/>
  <c r="AW31" i="35" s="1"/>
  <c r="H31" i="35"/>
  <c r="AO31" i="35" s="1"/>
  <c r="BA31" i="35" s="1"/>
  <c r="F31" i="35"/>
  <c r="D31" i="35"/>
  <c r="C31" i="35"/>
  <c r="AR31" i="35" s="1"/>
  <c r="AV30" i="35"/>
  <c r="AU30" i="35"/>
  <c r="AW30" i="35" s="1"/>
  <c r="H30" i="35"/>
  <c r="AO30" i="35" s="1"/>
  <c r="BA30" i="35" s="1"/>
  <c r="F30" i="35"/>
  <c r="D30" i="35"/>
  <c r="C30" i="35"/>
  <c r="AR30" i="35" s="1"/>
  <c r="AV29" i="35"/>
  <c r="AU29" i="35"/>
  <c r="AW29" i="35" s="1"/>
  <c r="H29" i="35"/>
  <c r="AO29" i="35" s="1"/>
  <c r="BA29" i="35" s="1"/>
  <c r="F29" i="35"/>
  <c r="D29" i="35"/>
  <c r="C29" i="35"/>
  <c r="AR29" i="35" s="1"/>
  <c r="AV28" i="35"/>
  <c r="AU28" i="35"/>
  <c r="AW28" i="35" s="1"/>
  <c r="H28" i="35"/>
  <c r="AO28" i="35" s="1"/>
  <c r="BA28" i="35" s="1"/>
  <c r="F28" i="35"/>
  <c r="D28" i="35"/>
  <c r="C28" i="35"/>
  <c r="AR28" i="35" s="1"/>
  <c r="AV27" i="35"/>
  <c r="AU27" i="35"/>
  <c r="AW27" i="35" s="1"/>
  <c r="H27" i="35"/>
  <c r="AO27" i="35" s="1"/>
  <c r="BA27" i="35" s="1"/>
  <c r="F27" i="35"/>
  <c r="D27" i="35"/>
  <c r="C27" i="35"/>
  <c r="AR27" i="35" s="1"/>
  <c r="AV26" i="35"/>
  <c r="AU26" i="35"/>
  <c r="AW26" i="35" s="1"/>
  <c r="H26" i="35"/>
  <c r="AO26" i="35" s="1"/>
  <c r="BA26" i="35" s="1"/>
  <c r="F26" i="35"/>
  <c r="D26" i="35"/>
  <c r="C26" i="35"/>
  <c r="AR26" i="35" s="1"/>
  <c r="AV25" i="35"/>
  <c r="AU25" i="35"/>
  <c r="AW25" i="35" s="1"/>
  <c r="H25" i="35"/>
  <c r="AO25" i="35" s="1"/>
  <c r="BA25" i="35" s="1"/>
  <c r="F25" i="35"/>
  <c r="D25" i="35"/>
  <c r="C25" i="35"/>
  <c r="AR25" i="35" s="1"/>
  <c r="AV24" i="35"/>
  <c r="AU24" i="35"/>
  <c r="AW24" i="35" s="1"/>
  <c r="H24" i="35"/>
  <c r="AO24" i="35" s="1"/>
  <c r="BA24" i="35" s="1"/>
  <c r="F24" i="35"/>
  <c r="D24" i="35"/>
  <c r="C24" i="35"/>
  <c r="AR24" i="35" s="1"/>
  <c r="AV23" i="35"/>
  <c r="AU23" i="35"/>
  <c r="AW23" i="35" s="1"/>
  <c r="H23" i="35"/>
  <c r="AO23" i="35" s="1"/>
  <c r="BA23" i="35" s="1"/>
  <c r="F23" i="35"/>
  <c r="D23" i="35"/>
  <c r="C23" i="35"/>
  <c r="AR23" i="35" s="1"/>
  <c r="AV22" i="35"/>
  <c r="AU22" i="35"/>
  <c r="AW22" i="35" s="1"/>
  <c r="H22" i="35"/>
  <c r="AO22" i="35" s="1"/>
  <c r="BA22" i="35" s="1"/>
  <c r="F22" i="35"/>
  <c r="D22" i="35"/>
  <c r="C22" i="35"/>
  <c r="AR22" i="35" s="1"/>
  <c r="AV21" i="35"/>
  <c r="AU21" i="35"/>
  <c r="AW21" i="35" s="1"/>
  <c r="H21" i="35"/>
  <c r="AO21" i="35" s="1"/>
  <c r="BA21" i="35" s="1"/>
  <c r="F21" i="35"/>
  <c r="D21" i="35"/>
  <c r="C21" i="35"/>
  <c r="AR21" i="35" s="1"/>
  <c r="AV20" i="35"/>
  <c r="AU20" i="35"/>
  <c r="AW20" i="35" s="1"/>
  <c r="AR20" i="35"/>
  <c r="AN20" i="35"/>
  <c r="AZ20" i="35" s="1"/>
  <c r="H20" i="35"/>
  <c r="AO20" i="35" s="1"/>
  <c r="BA20" i="35" s="1"/>
  <c r="F20" i="35"/>
  <c r="D20" i="35"/>
  <c r="C20" i="35"/>
  <c r="AV19" i="35"/>
  <c r="AU19" i="35"/>
  <c r="AW19" i="35" s="1"/>
  <c r="H19" i="35"/>
  <c r="AO19" i="35" s="1"/>
  <c r="BA19" i="35" s="1"/>
  <c r="F19" i="35"/>
  <c r="D19" i="35"/>
  <c r="C19" i="35"/>
  <c r="AR19" i="35" s="1"/>
  <c r="AV18" i="35"/>
  <c r="AX18" i="35" s="1"/>
  <c r="AU18" i="35"/>
  <c r="AW18" i="35" s="1"/>
  <c r="H18" i="35"/>
  <c r="AO18" i="35" s="1"/>
  <c r="BA18" i="35" s="1"/>
  <c r="F18" i="35"/>
  <c r="D18" i="35"/>
  <c r="C18" i="35"/>
  <c r="AR18" i="35" s="1"/>
  <c r="AV17" i="35"/>
  <c r="AX17" i="35" s="1"/>
  <c r="AU17" i="35"/>
  <c r="AW17" i="35" s="1"/>
  <c r="H17" i="35"/>
  <c r="AO17" i="35" s="1"/>
  <c r="BA17" i="35" s="1"/>
  <c r="F17" i="35"/>
  <c r="D17" i="35"/>
  <c r="C17" i="35"/>
  <c r="AR17" i="35" s="1"/>
  <c r="AV16" i="35"/>
  <c r="AX16" i="35" s="1"/>
  <c r="AU16" i="35"/>
  <c r="AW16" i="35" s="1"/>
  <c r="H16" i="35"/>
  <c r="AO16" i="35" s="1"/>
  <c r="BA16" i="35" s="1"/>
  <c r="F16" i="35"/>
  <c r="D16" i="35"/>
  <c r="C16" i="35"/>
  <c r="AR16" i="35" s="1"/>
  <c r="AV15" i="35"/>
  <c r="AX15" i="35" s="1"/>
  <c r="AU15" i="35"/>
  <c r="AW15" i="35" s="1"/>
  <c r="H15" i="35"/>
  <c r="AO15" i="35" s="1"/>
  <c r="BA15" i="35" s="1"/>
  <c r="F15" i="35"/>
  <c r="D15" i="35"/>
  <c r="C15" i="35"/>
  <c r="AR15" i="35" s="1"/>
  <c r="AV14" i="35"/>
  <c r="AX14" i="35" s="1"/>
  <c r="AU14" i="35"/>
  <c r="AW14" i="35" s="1"/>
  <c r="H14" i="35"/>
  <c r="AO14" i="35" s="1"/>
  <c r="BA14" i="35" s="1"/>
  <c r="F14" i="35"/>
  <c r="D14" i="35"/>
  <c r="C14" i="35"/>
  <c r="AR14" i="35" s="1"/>
  <c r="AI12" i="35"/>
  <c r="AI41" i="35" s="1"/>
  <c r="AH12" i="35"/>
  <c r="AH41" i="35" s="1"/>
  <c r="AG12" i="35"/>
  <c r="AG41" i="35" s="1"/>
  <c r="AF12" i="35"/>
  <c r="AF41" i="35" s="1"/>
  <c r="O10" i="35"/>
  <c r="M10" i="35"/>
  <c r="K10" i="35"/>
  <c r="AA10" i="35" s="1"/>
  <c r="Z10" i="35" s="1"/>
  <c r="AF10" i="35" s="1"/>
  <c r="AN9" i="35"/>
  <c r="AF9" i="35"/>
  <c r="Z9" i="35"/>
  <c r="BP7" i="35"/>
  <c r="BO7" i="35"/>
  <c r="BN7" i="35"/>
  <c r="BM7" i="35"/>
  <c r="BL7" i="35"/>
  <c r="BJ7" i="35"/>
  <c r="BI7" i="35"/>
  <c r="BH7" i="35"/>
  <c r="BG7" i="35"/>
  <c r="BA6" i="35"/>
  <c r="AZ6" i="35"/>
  <c r="AY6" i="35"/>
  <c r="AX6" i="35"/>
  <c r="AW6" i="35"/>
  <c r="AV6" i="35"/>
  <c r="AU6" i="35"/>
  <c r="AT6" i="35"/>
  <c r="D6" i="35"/>
  <c r="AN6" i="35" s="1"/>
  <c r="AC5" i="35"/>
  <c r="AA5" i="35" s="1"/>
  <c r="Z5" i="35" s="1"/>
  <c r="AF5" i="35" s="1"/>
  <c r="AC4" i="35"/>
  <c r="AA4" i="35" s="1"/>
  <c r="Z4" i="35" s="1"/>
  <c r="AF4" i="35" s="1"/>
  <c r="Z3" i="35"/>
  <c r="AF3" i="35" s="1"/>
  <c r="AF2" i="35"/>
  <c r="AI39" i="34"/>
  <c r="AH39" i="34"/>
  <c r="AG39" i="34"/>
  <c r="AF39" i="34"/>
  <c r="Z35" i="34"/>
  <c r="I35" i="34"/>
  <c r="AA43" i="34" s="1"/>
  <c r="D34" i="34"/>
  <c r="Z43" i="34" s="1"/>
  <c r="Z45" i="34" s="1"/>
  <c r="AF45" i="34" s="1"/>
  <c r="AV33" i="34"/>
  <c r="AU33" i="34"/>
  <c r="AW33" i="34" s="1"/>
  <c r="H33" i="34"/>
  <c r="AO33" i="34" s="1"/>
  <c r="BA33" i="34" s="1"/>
  <c r="F33" i="34"/>
  <c r="D33" i="34"/>
  <c r="C33" i="34"/>
  <c r="AR33" i="34" s="1"/>
  <c r="AV32" i="34"/>
  <c r="AU32" i="34"/>
  <c r="AW32" i="34" s="1"/>
  <c r="H32" i="34"/>
  <c r="AO32" i="34" s="1"/>
  <c r="BA32" i="34" s="1"/>
  <c r="F32" i="34"/>
  <c r="D32" i="34"/>
  <c r="C32" i="34"/>
  <c r="AR32" i="34" s="1"/>
  <c r="AV31" i="34"/>
  <c r="AU31" i="34"/>
  <c r="AW31" i="34" s="1"/>
  <c r="H31" i="34"/>
  <c r="AO31" i="34" s="1"/>
  <c r="BA31" i="34" s="1"/>
  <c r="F31" i="34"/>
  <c r="D31" i="34"/>
  <c r="C31" i="34"/>
  <c r="AR31" i="34" s="1"/>
  <c r="AV30" i="34"/>
  <c r="AU30" i="34"/>
  <c r="AW30" i="34" s="1"/>
  <c r="H30" i="34"/>
  <c r="AO30" i="34" s="1"/>
  <c r="BA30" i="34" s="1"/>
  <c r="F30" i="34"/>
  <c r="D30" i="34"/>
  <c r="C30" i="34"/>
  <c r="AR30" i="34" s="1"/>
  <c r="AV29" i="34"/>
  <c r="AU29" i="34"/>
  <c r="AW29" i="34" s="1"/>
  <c r="H29" i="34"/>
  <c r="AO29" i="34" s="1"/>
  <c r="BA29" i="34" s="1"/>
  <c r="F29" i="34"/>
  <c r="D29" i="34"/>
  <c r="C29" i="34"/>
  <c r="AR29" i="34" s="1"/>
  <c r="AV28" i="34"/>
  <c r="AU28" i="34"/>
  <c r="AW28" i="34" s="1"/>
  <c r="H28" i="34"/>
  <c r="AO28" i="34" s="1"/>
  <c r="BA28" i="34" s="1"/>
  <c r="F28" i="34"/>
  <c r="D28" i="34"/>
  <c r="C28" i="34"/>
  <c r="AR28" i="34" s="1"/>
  <c r="AV27" i="34"/>
  <c r="AU27" i="34"/>
  <c r="AW27" i="34" s="1"/>
  <c r="H27" i="34"/>
  <c r="AO27" i="34" s="1"/>
  <c r="BA27" i="34" s="1"/>
  <c r="F27" i="34"/>
  <c r="D27" i="34"/>
  <c r="C27" i="34"/>
  <c r="AR27" i="34" s="1"/>
  <c r="AV26" i="34"/>
  <c r="AU26" i="34"/>
  <c r="AW26" i="34" s="1"/>
  <c r="H26" i="34"/>
  <c r="AO26" i="34" s="1"/>
  <c r="BA26" i="34" s="1"/>
  <c r="F26" i="34"/>
  <c r="D26" i="34"/>
  <c r="C26" i="34"/>
  <c r="AR26" i="34" s="1"/>
  <c r="AV25" i="34"/>
  <c r="AU25" i="34"/>
  <c r="AW25" i="34" s="1"/>
  <c r="H25" i="34"/>
  <c r="AO25" i="34" s="1"/>
  <c r="BA25" i="34" s="1"/>
  <c r="F25" i="34"/>
  <c r="D25" i="34"/>
  <c r="C25" i="34"/>
  <c r="AR25" i="34" s="1"/>
  <c r="AV24" i="34"/>
  <c r="AU24" i="34"/>
  <c r="AW24" i="34" s="1"/>
  <c r="H24" i="34"/>
  <c r="AO24" i="34" s="1"/>
  <c r="BA24" i="34" s="1"/>
  <c r="F24" i="34"/>
  <c r="D24" i="34"/>
  <c r="C24" i="34"/>
  <c r="AR24" i="34" s="1"/>
  <c r="AV23" i="34"/>
  <c r="AU23" i="34"/>
  <c r="AW23" i="34" s="1"/>
  <c r="H23" i="34"/>
  <c r="AO23" i="34" s="1"/>
  <c r="BA23" i="34" s="1"/>
  <c r="F23" i="34"/>
  <c r="D23" i="34"/>
  <c r="C23" i="34"/>
  <c r="AR23" i="34" s="1"/>
  <c r="AV22" i="34"/>
  <c r="AU22" i="34"/>
  <c r="AW22" i="34" s="1"/>
  <c r="H22" i="34"/>
  <c r="AO22" i="34" s="1"/>
  <c r="BA22" i="34" s="1"/>
  <c r="F22" i="34"/>
  <c r="D22" i="34"/>
  <c r="C22" i="34"/>
  <c r="AR22" i="34" s="1"/>
  <c r="AV21" i="34"/>
  <c r="AU21" i="34"/>
  <c r="AW21" i="34" s="1"/>
  <c r="H21" i="34"/>
  <c r="AO21" i="34" s="1"/>
  <c r="BA21" i="34" s="1"/>
  <c r="F21" i="34"/>
  <c r="D21" i="34"/>
  <c r="C21" i="34"/>
  <c r="AR21" i="34" s="1"/>
  <c r="AV20" i="34"/>
  <c r="AU20" i="34"/>
  <c r="AW20" i="34" s="1"/>
  <c r="AR20" i="34"/>
  <c r="AN20" i="34"/>
  <c r="AZ20" i="34" s="1"/>
  <c r="H20" i="34"/>
  <c r="AO20" i="34" s="1"/>
  <c r="BA20" i="34" s="1"/>
  <c r="F20" i="34"/>
  <c r="D20" i="34"/>
  <c r="C20" i="34"/>
  <c r="AV19" i="34"/>
  <c r="AU19" i="34"/>
  <c r="AW19" i="34" s="1"/>
  <c r="H19" i="34"/>
  <c r="AO19" i="34" s="1"/>
  <c r="BA19" i="34" s="1"/>
  <c r="F19" i="34"/>
  <c r="D19" i="34"/>
  <c r="C19" i="34"/>
  <c r="AR19" i="34" s="1"/>
  <c r="AV18" i="34"/>
  <c r="AX18" i="34" s="1"/>
  <c r="AU18" i="34"/>
  <c r="AW18" i="34" s="1"/>
  <c r="H18" i="34"/>
  <c r="AO18" i="34" s="1"/>
  <c r="BA18" i="34" s="1"/>
  <c r="F18" i="34"/>
  <c r="D18" i="34"/>
  <c r="C18" i="34"/>
  <c r="AR18" i="34" s="1"/>
  <c r="AV17" i="34"/>
  <c r="AX17" i="34" s="1"/>
  <c r="AU17" i="34"/>
  <c r="AW17" i="34" s="1"/>
  <c r="H17" i="34"/>
  <c r="AO17" i="34" s="1"/>
  <c r="BA17" i="34" s="1"/>
  <c r="F17" i="34"/>
  <c r="D17" i="34"/>
  <c r="C17" i="34"/>
  <c r="AR17" i="34" s="1"/>
  <c r="AV16" i="34"/>
  <c r="AX16" i="34" s="1"/>
  <c r="AU16" i="34"/>
  <c r="AW16" i="34" s="1"/>
  <c r="H16" i="34"/>
  <c r="AO16" i="34" s="1"/>
  <c r="BA16" i="34" s="1"/>
  <c r="F16" i="34"/>
  <c r="D16" i="34"/>
  <c r="C16" i="34"/>
  <c r="AR16" i="34" s="1"/>
  <c r="AV15" i="34"/>
  <c r="AX15" i="34" s="1"/>
  <c r="AU15" i="34"/>
  <c r="AW15" i="34" s="1"/>
  <c r="H15" i="34"/>
  <c r="AO15" i="34" s="1"/>
  <c r="BA15" i="34" s="1"/>
  <c r="F15" i="34"/>
  <c r="D15" i="34"/>
  <c r="C15" i="34"/>
  <c r="AR15" i="34" s="1"/>
  <c r="AV14" i="34"/>
  <c r="AX14" i="34" s="1"/>
  <c r="AU14" i="34"/>
  <c r="AW14" i="34" s="1"/>
  <c r="H14" i="34"/>
  <c r="AO14" i="34" s="1"/>
  <c r="BA14" i="34" s="1"/>
  <c r="F14" i="34"/>
  <c r="D14" i="34"/>
  <c r="C14" i="34"/>
  <c r="AR14" i="34" s="1"/>
  <c r="AI12" i="34"/>
  <c r="AI41" i="34" s="1"/>
  <c r="AH12" i="34"/>
  <c r="AH41" i="34" s="1"/>
  <c r="AG12" i="34"/>
  <c r="AG41" i="34" s="1"/>
  <c r="AF12" i="34"/>
  <c r="AF41" i="34" s="1"/>
  <c r="O10" i="34"/>
  <c r="M10" i="34"/>
  <c r="K10" i="34"/>
  <c r="AA10" i="34" s="1"/>
  <c r="Z10" i="34" s="1"/>
  <c r="AF10" i="34" s="1"/>
  <c r="AN9" i="34"/>
  <c r="AF9" i="34"/>
  <c r="Z9" i="34"/>
  <c r="BP7" i="34"/>
  <c r="BO7" i="34"/>
  <c r="BN7" i="34"/>
  <c r="BM7" i="34"/>
  <c r="BL7" i="34"/>
  <c r="BJ7" i="34"/>
  <c r="BI7" i="34"/>
  <c r="BH7" i="34"/>
  <c r="BG7" i="34"/>
  <c r="BA6" i="34"/>
  <c r="AZ6" i="34"/>
  <c r="AY6" i="34"/>
  <c r="AX6" i="34"/>
  <c r="AW6" i="34"/>
  <c r="AV6" i="34"/>
  <c r="AU6" i="34"/>
  <c r="AT6" i="34"/>
  <c r="D6" i="34"/>
  <c r="AN6" i="34" s="1"/>
  <c r="AC5" i="34"/>
  <c r="AA5" i="34" s="1"/>
  <c r="Z5" i="34" s="1"/>
  <c r="AF5" i="34" s="1"/>
  <c r="AC4" i="34"/>
  <c r="AA4" i="34" s="1"/>
  <c r="Z4" i="34" s="1"/>
  <c r="AF4" i="34" s="1"/>
  <c r="Z3" i="34"/>
  <c r="AF3" i="34" s="1"/>
  <c r="AF2" i="34"/>
  <c r="AI39" i="33"/>
  <c r="AH39" i="33"/>
  <c r="AG39" i="33"/>
  <c r="AF39" i="33"/>
  <c r="Z35" i="33"/>
  <c r="I35" i="33"/>
  <c r="AA43" i="33" s="1"/>
  <c r="D34" i="33"/>
  <c r="Z43" i="33" s="1"/>
  <c r="Z45" i="33" s="1"/>
  <c r="AF45" i="33" s="1"/>
  <c r="AV33" i="33"/>
  <c r="AU33" i="33"/>
  <c r="AW33" i="33" s="1"/>
  <c r="H33" i="33"/>
  <c r="AO33" i="33" s="1"/>
  <c r="BA33" i="33" s="1"/>
  <c r="F33" i="33"/>
  <c r="D33" i="33"/>
  <c r="C33" i="33"/>
  <c r="AR33" i="33" s="1"/>
  <c r="AV32" i="33"/>
  <c r="AU32" i="33"/>
  <c r="AW32" i="33" s="1"/>
  <c r="H32" i="33"/>
  <c r="AO32" i="33" s="1"/>
  <c r="BA32" i="33" s="1"/>
  <c r="F32" i="33"/>
  <c r="D32" i="33"/>
  <c r="C32" i="33"/>
  <c r="AR32" i="33" s="1"/>
  <c r="AV31" i="33"/>
  <c r="AU31" i="33"/>
  <c r="AW31" i="33" s="1"/>
  <c r="H31" i="33"/>
  <c r="AO31" i="33" s="1"/>
  <c r="BA31" i="33" s="1"/>
  <c r="F31" i="33"/>
  <c r="D31" i="33"/>
  <c r="C31" i="33"/>
  <c r="AR31" i="33" s="1"/>
  <c r="AV30" i="33"/>
  <c r="AU30" i="33"/>
  <c r="AW30" i="33" s="1"/>
  <c r="H30" i="33"/>
  <c r="AO30" i="33" s="1"/>
  <c r="BA30" i="33" s="1"/>
  <c r="F30" i="33"/>
  <c r="D30" i="33"/>
  <c r="C30" i="33"/>
  <c r="AR30" i="33" s="1"/>
  <c r="AV29" i="33"/>
  <c r="AU29" i="33"/>
  <c r="AW29" i="33" s="1"/>
  <c r="H29" i="33"/>
  <c r="AO29" i="33" s="1"/>
  <c r="BA29" i="33" s="1"/>
  <c r="F29" i="33"/>
  <c r="D29" i="33"/>
  <c r="C29" i="33"/>
  <c r="AR29" i="33" s="1"/>
  <c r="AV28" i="33"/>
  <c r="AU28" i="33"/>
  <c r="AW28" i="33" s="1"/>
  <c r="H28" i="33"/>
  <c r="AO28" i="33" s="1"/>
  <c r="BA28" i="33" s="1"/>
  <c r="F28" i="33"/>
  <c r="D28" i="33"/>
  <c r="C28" i="33"/>
  <c r="AR28" i="33" s="1"/>
  <c r="AV27" i="33"/>
  <c r="AU27" i="33"/>
  <c r="AW27" i="33" s="1"/>
  <c r="H27" i="33"/>
  <c r="AO27" i="33" s="1"/>
  <c r="BA27" i="33" s="1"/>
  <c r="F27" i="33"/>
  <c r="D27" i="33"/>
  <c r="C27" i="33"/>
  <c r="AR27" i="33" s="1"/>
  <c r="AV26" i="33"/>
  <c r="AU26" i="33"/>
  <c r="AW26" i="33" s="1"/>
  <c r="H26" i="33"/>
  <c r="AO26" i="33" s="1"/>
  <c r="BA26" i="33" s="1"/>
  <c r="F26" i="33"/>
  <c r="D26" i="33"/>
  <c r="C26" i="33"/>
  <c r="AR26" i="33" s="1"/>
  <c r="AV25" i="33"/>
  <c r="AU25" i="33"/>
  <c r="AW25" i="33" s="1"/>
  <c r="H25" i="33"/>
  <c r="AO25" i="33" s="1"/>
  <c r="BA25" i="33" s="1"/>
  <c r="F25" i="33"/>
  <c r="D25" i="33"/>
  <c r="C25" i="33"/>
  <c r="AR25" i="33" s="1"/>
  <c r="AV24" i="33"/>
  <c r="AU24" i="33"/>
  <c r="AW24" i="33" s="1"/>
  <c r="H24" i="33"/>
  <c r="AO24" i="33" s="1"/>
  <c r="BA24" i="33" s="1"/>
  <c r="F24" i="33"/>
  <c r="D24" i="33"/>
  <c r="C24" i="33"/>
  <c r="AR24" i="33" s="1"/>
  <c r="AV23" i="33"/>
  <c r="AU23" i="33"/>
  <c r="AW23" i="33" s="1"/>
  <c r="H23" i="33"/>
  <c r="AO23" i="33" s="1"/>
  <c r="BA23" i="33" s="1"/>
  <c r="F23" i="33"/>
  <c r="D23" i="33"/>
  <c r="C23" i="33"/>
  <c r="AR23" i="33" s="1"/>
  <c r="AV22" i="33"/>
  <c r="AU22" i="33"/>
  <c r="AW22" i="33" s="1"/>
  <c r="H22" i="33"/>
  <c r="AO22" i="33" s="1"/>
  <c r="BA22" i="33" s="1"/>
  <c r="F22" i="33"/>
  <c r="D22" i="33"/>
  <c r="C22" i="33"/>
  <c r="AR22" i="33" s="1"/>
  <c r="AV21" i="33"/>
  <c r="AU21" i="33"/>
  <c r="AW21" i="33" s="1"/>
  <c r="H21" i="33"/>
  <c r="AO21" i="33" s="1"/>
  <c r="BA21" i="33" s="1"/>
  <c r="F21" i="33"/>
  <c r="D21" i="33"/>
  <c r="C21" i="33"/>
  <c r="AR21" i="33" s="1"/>
  <c r="AV20" i="33"/>
  <c r="AU20" i="33"/>
  <c r="AW20" i="33" s="1"/>
  <c r="AR20" i="33"/>
  <c r="AN20" i="33"/>
  <c r="AZ20" i="33" s="1"/>
  <c r="H20" i="33"/>
  <c r="AO20" i="33" s="1"/>
  <c r="BA20" i="33" s="1"/>
  <c r="F20" i="33"/>
  <c r="D20" i="33"/>
  <c r="C20" i="33"/>
  <c r="AV19" i="33"/>
  <c r="AU19" i="33"/>
  <c r="AW19" i="33" s="1"/>
  <c r="H19" i="33"/>
  <c r="AO19" i="33" s="1"/>
  <c r="BA19" i="33" s="1"/>
  <c r="F19" i="33"/>
  <c r="D19" i="33"/>
  <c r="C19" i="33"/>
  <c r="AR19" i="33" s="1"/>
  <c r="AV18" i="33"/>
  <c r="AX18" i="33" s="1"/>
  <c r="AU18" i="33"/>
  <c r="AW18" i="33" s="1"/>
  <c r="H18" i="33"/>
  <c r="AO18" i="33" s="1"/>
  <c r="BA18" i="33" s="1"/>
  <c r="F18" i="33"/>
  <c r="D18" i="33"/>
  <c r="C18" i="33"/>
  <c r="AR18" i="33" s="1"/>
  <c r="AV17" i="33"/>
  <c r="AX17" i="33" s="1"/>
  <c r="AU17" i="33"/>
  <c r="AW17" i="33" s="1"/>
  <c r="H17" i="33"/>
  <c r="AO17" i="33" s="1"/>
  <c r="BA17" i="33" s="1"/>
  <c r="F17" i="33"/>
  <c r="D17" i="33"/>
  <c r="C17" i="33"/>
  <c r="AR17" i="33" s="1"/>
  <c r="AV16" i="33"/>
  <c r="AX16" i="33" s="1"/>
  <c r="AU16" i="33"/>
  <c r="AW16" i="33" s="1"/>
  <c r="H16" i="33"/>
  <c r="AO16" i="33" s="1"/>
  <c r="BA16" i="33" s="1"/>
  <c r="F16" i="33"/>
  <c r="D16" i="33"/>
  <c r="C16" i="33"/>
  <c r="AR16" i="33" s="1"/>
  <c r="AV15" i="33"/>
  <c r="AX15" i="33" s="1"/>
  <c r="AU15" i="33"/>
  <c r="AW15" i="33" s="1"/>
  <c r="H15" i="33"/>
  <c r="AO15" i="33" s="1"/>
  <c r="BA15" i="33" s="1"/>
  <c r="F15" i="33"/>
  <c r="D15" i="33"/>
  <c r="C15" i="33"/>
  <c r="AR15" i="33" s="1"/>
  <c r="AV14" i="33"/>
  <c r="AX14" i="33" s="1"/>
  <c r="AU14" i="33"/>
  <c r="AW14" i="33" s="1"/>
  <c r="H14" i="33"/>
  <c r="AO14" i="33" s="1"/>
  <c r="BA14" i="33" s="1"/>
  <c r="F14" i="33"/>
  <c r="D14" i="33"/>
  <c r="C14" i="33"/>
  <c r="AR14" i="33" s="1"/>
  <c r="AI12" i="33"/>
  <c r="AI41" i="33" s="1"/>
  <c r="AH12" i="33"/>
  <c r="AH41" i="33" s="1"/>
  <c r="AG12" i="33"/>
  <c r="AG41" i="33" s="1"/>
  <c r="AF12" i="33"/>
  <c r="AF41" i="33" s="1"/>
  <c r="O10" i="33"/>
  <c r="M10" i="33"/>
  <c r="K10" i="33"/>
  <c r="AA10" i="33" s="1"/>
  <c r="Z10" i="33" s="1"/>
  <c r="AF10" i="33" s="1"/>
  <c r="AN9" i="33"/>
  <c r="AF9" i="33"/>
  <c r="Z9" i="33"/>
  <c r="BP7" i="33"/>
  <c r="BO7" i="33"/>
  <c r="BN7" i="33"/>
  <c r="BM7" i="33"/>
  <c r="BL7" i="33"/>
  <c r="BJ7" i="33"/>
  <c r="BI7" i="33"/>
  <c r="BH7" i="33"/>
  <c r="BG7" i="33"/>
  <c r="BA6" i="33"/>
  <c r="AZ6" i="33"/>
  <c r="AY6" i="33"/>
  <c r="AX6" i="33"/>
  <c r="AW6" i="33"/>
  <c r="AV6" i="33"/>
  <c r="AU6" i="33"/>
  <c r="AT6" i="33"/>
  <c r="D6" i="33"/>
  <c r="AN6" i="33" s="1"/>
  <c r="AC5" i="33"/>
  <c r="AA5" i="33" s="1"/>
  <c r="Z5" i="33" s="1"/>
  <c r="AF5" i="33" s="1"/>
  <c r="AC4" i="33"/>
  <c r="AA4" i="33" s="1"/>
  <c r="Z4" i="33" s="1"/>
  <c r="AF4" i="33" s="1"/>
  <c r="Z3" i="33"/>
  <c r="AF3" i="33" s="1"/>
  <c r="AF2" i="33"/>
  <c r="AI39" i="32"/>
  <c r="AH39" i="32"/>
  <c r="AG39" i="32"/>
  <c r="AF39" i="32"/>
  <c r="Z35" i="32"/>
  <c r="I35" i="32"/>
  <c r="AA43" i="32" s="1"/>
  <c r="D34" i="32"/>
  <c r="Z43" i="32" s="1"/>
  <c r="Z45" i="32" s="1"/>
  <c r="AF45" i="32" s="1"/>
  <c r="AV33" i="32"/>
  <c r="AU33" i="32"/>
  <c r="AW33" i="32" s="1"/>
  <c r="H33" i="32"/>
  <c r="AO33" i="32" s="1"/>
  <c r="BA33" i="32" s="1"/>
  <c r="F33" i="32"/>
  <c r="D33" i="32"/>
  <c r="C33" i="32"/>
  <c r="AR33" i="32" s="1"/>
  <c r="AV32" i="32"/>
  <c r="AU32" i="32"/>
  <c r="AW32" i="32" s="1"/>
  <c r="H32" i="32"/>
  <c r="AO32" i="32" s="1"/>
  <c r="BA32" i="32" s="1"/>
  <c r="F32" i="32"/>
  <c r="D32" i="32"/>
  <c r="C32" i="32"/>
  <c r="AR32" i="32" s="1"/>
  <c r="AV31" i="32"/>
  <c r="AU31" i="32"/>
  <c r="AW31" i="32" s="1"/>
  <c r="H31" i="32"/>
  <c r="AO31" i="32" s="1"/>
  <c r="BA31" i="32" s="1"/>
  <c r="F31" i="32"/>
  <c r="D31" i="32"/>
  <c r="C31" i="32"/>
  <c r="AR31" i="32" s="1"/>
  <c r="AV30" i="32"/>
  <c r="AU30" i="32"/>
  <c r="AW30" i="32" s="1"/>
  <c r="H30" i="32"/>
  <c r="AO30" i="32" s="1"/>
  <c r="BA30" i="32" s="1"/>
  <c r="F30" i="32"/>
  <c r="D30" i="32"/>
  <c r="C30" i="32"/>
  <c r="AR30" i="32" s="1"/>
  <c r="AV29" i="32"/>
  <c r="AU29" i="32"/>
  <c r="AW29" i="32" s="1"/>
  <c r="H29" i="32"/>
  <c r="AO29" i="32" s="1"/>
  <c r="BA29" i="32" s="1"/>
  <c r="F29" i="32"/>
  <c r="D29" i="32"/>
  <c r="C29" i="32"/>
  <c r="AR29" i="32" s="1"/>
  <c r="AV28" i="32"/>
  <c r="AU28" i="32"/>
  <c r="AW28" i="32" s="1"/>
  <c r="H28" i="32"/>
  <c r="AO28" i="32" s="1"/>
  <c r="BA28" i="32" s="1"/>
  <c r="F28" i="32"/>
  <c r="D28" i="32"/>
  <c r="C28" i="32"/>
  <c r="AR28" i="32" s="1"/>
  <c r="AV27" i="32"/>
  <c r="AU27" i="32"/>
  <c r="AW27" i="32" s="1"/>
  <c r="H27" i="32"/>
  <c r="AO27" i="32" s="1"/>
  <c r="BA27" i="32" s="1"/>
  <c r="F27" i="32"/>
  <c r="D27" i="32"/>
  <c r="C27" i="32"/>
  <c r="AR27" i="32" s="1"/>
  <c r="AV26" i="32"/>
  <c r="AU26" i="32"/>
  <c r="AW26" i="32" s="1"/>
  <c r="H26" i="32"/>
  <c r="AO26" i="32" s="1"/>
  <c r="BA26" i="32" s="1"/>
  <c r="F26" i="32"/>
  <c r="D26" i="32"/>
  <c r="C26" i="32"/>
  <c r="AR26" i="32" s="1"/>
  <c r="AV25" i="32"/>
  <c r="AU25" i="32"/>
  <c r="AW25" i="32" s="1"/>
  <c r="H25" i="32"/>
  <c r="AO25" i="32" s="1"/>
  <c r="BA25" i="32" s="1"/>
  <c r="F25" i="32"/>
  <c r="D25" i="32"/>
  <c r="C25" i="32"/>
  <c r="AR25" i="32" s="1"/>
  <c r="AV24" i="32"/>
  <c r="AU24" i="32"/>
  <c r="AW24" i="32" s="1"/>
  <c r="H24" i="32"/>
  <c r="AO24" i="32" s="1"/>
  <c r="BA24" i="32" s="1"/>
  <c r="F24" i="32"/>
  <c r="D24" i="32"/>
  <c r="C24" i="32"/>
  <c r="AR24" i="32" s="1"/>
  <c r="AV23" i="32"/>
  <c r="AU23" i="32"/>
  <c r="AW23" i="32" s="1"/>
  <c r="H23" i="32"/>
  <c r="AO23" i="32" s="1"/>
  <c r="BA23" i="32" s="1"/>
  <c r="F23" i="32"/>
  <c r="D23" i="32"/>
  <c r="C23" i="32"/>
  <c r="AR23" i="32" s="1"/>
  <c r="AV22" i="32"/>
  <c r="AU22" i="32"/>
  <c r="AW22" i="32" s="1"/>
  <c r="H22" i="32"/>
  <c r="AO22" i="32" s="1"/>
  <c r="BA22" i="32" s="1"/>
  <c r="F22" i="32"/>
  <c r="D22" i="32"/>
  <c r="C22" i="32"/>
  <c r="AR22" i="32" s="1"/>
  <c r="AV21" i="32"/>
  <c r="AU21" i="32"/>
  <c r="AW21" i="32" s="1"/>
  <c r="H21" i="32"/>
  <c r="AO21" i="32" s="1"/>
  <c r="BA21" i="32" s="1"/>
  <c r="F21" i="32"/>
  <c r="D21" i="32"/>
  <c r="C21" i="32"/>
  <c r="AR21" i="32" s="1"/>
  <c r="AV20" i="32"/>
  <c r="AU20" i="32"/>
  <c r="AW20" i="32" s="1"/>
  <c r="AR20" i="32"/>
  <c r="AN20" i="32"/>
  <c r="AZ20" i="32" s="1"/>
  <c r="H20" i="32"/>
  <c r="AO20" i="32" s="1"/>
  <c r="BA20" i="32" s="1"/>
  <c r="F20" i="32"/>
  <c r="D20" i="32"/>
  <c r="C20" i="32"/>
  <c r="AV19" i="32"/>
  <c r="AU19" i="32"/>
  <c r="AW19" i="32" s="1"/>
  <c r="H19" i="32"/>
  <c r="AO19" i="32" s="1"/>
  <c r="BA19" i="32" s="1"/>
  <c r="F19" i="32"/>
  <c r="D19" i="32"/>
  <c r="C19" i="32"/>
  <c r="AR19" i="32" s="1"/>
  <c r="AV18" i="32"/>
  <c r="AX18" i="32" s="1"/>
  <c r="AU18" i="32"/>
  <c r="AW18" i="32" s="1"/>
  <c r="H18" i="32"/>
  <c r="AO18" i="32" s="1"/>
  <c r="BA18" i="32" s="1"/>
  <c r="F18" i="32"/>
  <c r="D18" i="32"/>
  <c r="C18" i="32"/>
  <c r="AR18" i="32" s="1"/>
  <c r="AV17" i="32"/>
  <c r="AX17" i="32" s="1"/>
  <c r="AU17" i="32"/>
  <c r="AW17" i="32" s="1"/>
  <c r="H17" i="32"/>
  <c r="AO17" i="32" s="1"/>
  <c r="BA17" i="32" s="1"/>
  <c r="F17" i="32"/>
  <c r="D17" i="32"/>
  <c r="C17" i="32"/>
  <c r="AR17" i="32" s="1"/>
  <c r="AV16" i="32"/>
  <c r="AX16" i="32" s="1"/>
  <c r="AU16" i="32"/>
  <c r="AW16" i="32" s="1"/>
  <c r="H16" i="32"/>
  <c r="AO16" i="32" s="1"/>
  <c r="BA16" i="32" s="1"/>
  <c r="F16" i="32"/>
  <c r="D16" i="32"/>
  <c r="C16" i="32"/>
  <c r="AR16" i="32" s="1"/>
  <c r="AV15" i="32"/>
  <c r="AX15" i="32" s="1"/>
  <c r="AU15" i="32"/>
  <c r="AW15" i="32" s="1"/>
  <c r="H15" i="32"/>
  <c r="AO15" i="32" s="1"/>
  <c r="BA15" i="32" s="1"/>
  <c r="F15" i="32"/>
  <c r="D15" i="32"/>
  <c r="C15" i="32"/>
  <c r="AR15" i="32" s="1"/>
  <c r="AV14" i="32"/>
  <c r="AX14" i="32" s="1"/>
  <c r="AU14" i="32"/>
  <c r="AW14" i="32" s="1"/>
  <c r="H14" i="32"/>
  <c r="AO14" i="32" s="1"/>
  <c r="BA14" i="32" s="1"/>
  <c r="F14" i="32"/>
  <c r="D14" i="32"/>
  <c r="C14" i="32"/>
  <c r="AR14" i="32" s="1"/>
  <c r="AI12" i="32"/>
  <c r="AI41" i="32" s="1"/>
  <c r="AH12" i="32"/>
  <c r="AH41" i="32" s="1"/>
  <c r="AG12" i="32"/>
  <c r="AG41" i="32" s="1"/>
  <c r="AF12" i="32"/>
  <c r="AF41" i="32" s="1"/>
  <c r="O10" i="32"/>
  <c r="M10" i="32"/>
  <c r="K10" i="32"/>
  <c r="AA10" i="32" s="1"/>
  <c r="Z10" i="32" s="1"/>
  <c r="AF10" i="32" s="1"/>
  <c r="AN9" i="32"/>
  <c r="AF9" i="32"/>
  <c r="Z9" i="32"/>
  <c r="BP7" i="32"/>
  <c r="BO7" i="32"/>
  <c r="BN7" i="32"/>
  <c r="BM7" i="32"/>
  <c r="BL7" i="32"/>
  <c r="BJ7" i="32"/>
  <c r="BI7" i="32"/>
  <c r="BH7" i="32"/>
  <c r="BG7" i="32"/>
  <c r="BA6" i="32"/>
  <c r="AZ6" i="32"/>
  <c r="AY6" i="32"/>
  <c r="AX6" i="32"/>
  <c r="AW6" i="32"/>
  <c r="AV6" i="32"/>
  <c r="AU6" i="32"/>
  <c r="AT6" i="32"/>
  <c r="D6" i="32"/>
  <c r="AN6" i="32" s="1"/>
  <c r="AC5" i="32"/>
  <c r="AA5" i="32" s="1"/>
  <c r="Z5" i="32" s="1"/>
  <c r="AF5" i="32" s="1"/>
  <c r="AC4" i="32"/>
  <c r="AA4" i="32" s="1"/>
  <c r="Z4" i="32" s="1"/>
  <c r="AF4" i="32" s="1"/>
  <c r="Z3" i="32"/>
  <c r="AF3" i="32" s="1"/>
  <c r="AF2" i="32"/>
  <c r="AI39" i="31"/>
  <c r="AH39" i="31"/>
  <c r="AG39" i="31"/>
  <c r="AF39" i="31"/>
  <c r="Z35" i="31"/>
  <c r="I35" i="31"/>
  <c r="AA43" i="31" s="1"/>
  <c r="D34" i="31"/>
  <c r="Z43" i="31" s="1"/>
  <c r="Z45" i="31" s="1"/>
  <c r="AF45" i="31" s="1"/>
  <c r="AV33" i="31"/>
  <c r="AU33" i="31"/>
  <c r="AW33" i="31" s="1"/>
  <c r="H33" i="31"/>
  <c r="AO33" i="31" s="1"/>
  <c r="BA33" i="31" s="1"/>
  <c r="F33" i="31"/>
  <c r="D33" i="31"/>
  <c r="C33" i="31"/>
  <c r="AR33" i="31" s="1"/>
  <c r="AV32" i="31"/>
  <c r="AU32" i="31"/>
  <c r="AW32" i="31" s="1"/>
  <c r="H32" i="31"/>
  <c r="AO32" i="31" s="1"/>
  <c r="BA32" i="31" s="1"/>
  <c r="F32" i="31"/>
  <c r="D32" i="31"/>
  <c r="C32" i="31"/>
  <c r="AR32" i="31" s="1"/>
  <c r="AV31" i="31"/>
  <c r="AU31" i="31"/>
  <c r="AW31" i="31" s="1"/>
  <c r="H31" i="31"/>
  <c r="AO31" i="31" s="1"/>
  <c r="BA31" i="31" s="1"/>
  <c r="F31" i="31"/>
  <c r="D31" i="31"/>
  <c r="C31" i="31"/>
  <c r="AR31" i="31" s="1"/>
  <c r="AV30" i="31"/>
  <c r="AU30" i="31"/>
  <c r="AW30" i="31" s="1"/>
  <c r="H30" i="31"/>
  <c r="AO30" i="31" s="1"/>
  <c r="BA30" i="31" s="1"/>
  <c r="F30" i="31"/>
  <c r="D30" i="31"/>
  <c r="C30" i="31"/>
  <c r="AR30" i="31" s="1"/>
  <c r="AV29" i="31"/>
  <c r="AU29" i="31"/>
  <c r="AW29" i="31" s="1"/>
  <c r="H29" i="31"/>
  <c r="AO29" i="31" s="1"/>
  <c r="BA29" i="31" s="1"/>
  <c r="F29" i="31"/>
  <c r="D29" i="31"/>
  <c r="C29" i="31"/>
  <c r="AR29" i="31" s="1"/>
  <c r="AV28" i="31"/>
  <c r="AU28" i="31"/>
  <c r="AW28" i="31" s="1"/>
  <c r="H28" i="31"/>
  <c r="AO28" i="31" s="1"/>
  <c r="BA28" i="31" s="1"/>
  <c r="F28" i="31"/>
  <c r="D28" i="31"/>
  <c r="C28" i="31"/>
  <c r="AR28" i="31" s="1"/>
  <c r="AV27" i="31"/>
  <c r="AU27" i="31"/>
  <c r="AW27" i="31" s="1"/>
  <c r="H27" i="31"/>
  <c r="AO27" i="31" s="1"/>
  <c r="BA27" i="31" s="1"/>
  <c r="F27" i="31"/>
  <c r="D27" i="31"/>
  <c r="C27" i="31"/>
  <c r="AR27" i="31" s="1"/>
  <c r="AV26" i="31"/>
  <c r="AU26" i="31"/>
  <c r="AW26" i="31" s="1"/>
  <c r="H26" i="31"/>
  <c r="AO26" i="31" s="1"/>
  <c r="BA26" i="31" s="1"/>
  <c r="F26" i="31"/>
  <c r="D26" i="31"/>
  <c r="C26" i="31"/>
  <c r="AR26" i="31" s="1"/>
  <c r="AV25" i="31"/>
  <c r="AU25" i="31"/>
  <c r="AW25" i="31" s="1"/>
  <c r="H25" i="31"/>
  <c r="AO25" i="31" s="1"/>
  <c r="BA25" i="31" s="1"/>
  <c r="F25" i="31"/>
  <c r="D25" i="31"/>
  <c r="C25" i="31"/>
  <c r="AR25" i="31" s="1"/>
  <c r="AV24" i="31"/>
  <c r="AU24" i="31"/>
  <c r="AW24" i="31" s="1"/>
  <c r="H24" i="31"/>
  <c r="AO24" i="31" s="1"/>
  <c r="BA24" i="31" s="1"/>
  <c r="F24" i="31"/>
  <c r="D24" i="31"/>
  <c r="C24" i="31"/>
  <c r="AR24" i="31" s="1"/>
  <c r="AV23" i="31"/>
  <c r="AU23" i="31"/>
  <c r="AW23" i="31" s="1"/>
  <c r="H23" i="31"/>
  <c r="AO23" i="31" s="1"/>
  <c r="BA23" i="31" s="1"/>
  <c r="F23" i="31"/>
  <c r="D23" i="31"/>
  <c r="C23" i="31"/>
  <c r="AR23" i="31" s="1"/>
  <c r="AV22" i="31"/>
  <c r="AU22" i="31"/>
  <c r="AW22" i="31" s="1"/>
  <c r="H22" i="31"/>
  <c r="AO22" i="31" s="1"/>
  <c r="BA22" i="31" s="1"/>
  <c r="F22" i="31"/>
  <c r="D22" i="31"/>
  <c r="C22" i="31"/>
  <c r="AR22" i="31" s="1"/>
  <c r="AV21" i="31"/>
  <c r="AU21" i="31"/>
  <c r="AW21" i="31" s="1"/>
  <c r="H21" i="31"/>
  <c r="AO21" i="31" s="1"/>
  <c r="BA21" i="31" s="1"/>
  <c r="F21" i="31"/>
  <c r="D21" i="31"/>
  <c r="C21" i="31"/>
  <c r="AR21" i="31" s="1"/>
  <c r="AV20" i="31"/>
  <c r="AU20" i="31"/>
  <c r="AW20" i="31" s="1"/>
  <c r="AR20" i="31"/>
  <c r="AN20" i="31"/>
  <c r="AZ20" i="31" s="1"/>
  <c r="H20" i="31"/>
  <c r="AO20" i="31" s="1"/>
  <c r="BA20" i="31" s="1"/>
  <c r="F20" i="31"/>
  <c r="D20" i="31"/>
  <c r="C20" i="31"/>
  <c r="AV19" i="31"/>
  <c r="AU19" i="31"/>
  <c r="AW19" i="31" s="1"/>
  <c r="H19" i="31"/>
  <c r="AO19" i="31" s="1"/>
  <c r="BA19" i="31" s="1"/>
  <c r="F19" i="31"/>
  <c r="D19" i="31"/>
  <c r="C19" i="31"/>
  <c r="AR19" i="31" s="1"/>
  <c r="AV18" i="31"/>
  <c r="AX18" i="31" s="1"/>
  <c r="AU18" i="31"/>
  <c r="AW18" i="31" s="1"/>
  <c r="H18" i="31"/>
  <c r="AO18" i="31" s="1"/>
  <c r="BA18" i="31" s="1"/>
  <c r="F18" i="31"/>
  <c r="D18" i="31"/>
  <c r="C18" i="31"/>
  <c r="AR18" i="31" s="1"/>
  <c r="AV17" i="31"/>
  <c r="AX17" i="31" s="1"/>
  <c r="AU17" i="31"/>
  <c r="AW17" i="31" s="1"/>
  <c r="H17" i="31"/>
  <c r="AO17" i="31" s="1"/>
  <c r="BA17" i="31" s="1"/>
  <c r="F17" i="31"/>
  <c r="D17" i="31"/>
  <c r="C17" i="31"/>
  <c r="AR17" i="31" s="1"/>
  <c r="AV16" i="31"/>
  <c r="AX16" i="31" s="1"/>
  <c r="AU16" i="31"/>
  <c r="AW16" i="31" s="1"/>
  <c r="H16" i="31"/>
  <c r="AO16" i="31" s="1"/>
  <c r="BA16" i="31" s="1"/>
  <c r="F16" i="31"/>
  <c r="D16" i="31"/>
  <c r="C16" i="31"/>
  <c r="AR16" i="31" s="1"/>
  <c r="AV15" i="31"/>
  <c r="AX15" i="31" s="1"/>
  <c r="AU15" i="31"/>
  <c r="AW15" i="31" s="1"/>
  <c r="H15" i="31"/>
  <c r="AO15" i="31" s="1"/>
  <c r="BA15" i="31" s="1"/>
  <c r="F15" i="31"/>
  <c r="D15" i="31"/>
  <c r="C15" i="31"/>
  <c r="AR15" i="31" s="1"/>
  <c r="AV14" i="31"/>
  <c r="AX14" i="31" s="1"/>
  <c r="AU14" i="31"/>
  <c r="AW14" i="31" s="1"/>
  <c r="H14" i="31"/>
  <c r="AO14" i="31" s="1"/>
  <c r="BA14" i="31" s="1"/>
  <c r="F14" i="31"/>
  <c r="D14" i="31"/>
  <c r="C14" i="31"/>
  <c r="AR14" i="31" s="1"/>
  <c r="AI12" i="31"/>
  <c r="AI41" i="31" s="1"/>
  <c r="AH12" i="31"/>
  <c r="AH41" i="31" s="1"/>
  <c r="AG12" i="31"/>
  <c r="AG41" i="31" s="1"/>
  <c r="AF12" i="31"/>
  <c r="AF41" i="31" s="1"/>
  <c r="O10" i="31"/>
  <c r="M10" i="31"/>
  <c r="K10" i="31"/>
  <c r="AA10" i="31" s="1"/>
  <c r="Z10" i="31" s="1"/>
  <c r="AF10" i="31" s="1"/>
  <c r="AN9" i="31"/>
  <c r="AF9" i="31"/>
  <c r="Z9" i="31"/>
  <c r="BP7" i="31"/>
  <c r="BO7" i="31"/>
  <c r="BN7" i="31"/>
  <c r="BM7" i="31"/>
  <c r="BL7" i="31"/>
  <c r="BJ7" i="31"/>
  <c r="BI7" i="31"/>
  <c r="BH7" i="31"/>
  <c r="BG7" i="31"/>
  <c r="BA6" i="31"/>
  <c r="AZ6" i="31"/>
  <c r="AY6" i="31"/>
  <c r="AX6" i="31"/>
  <c r="AW6" i="31"/>
  <c r="AV6" i="31"/>
  <c r="AU6" i="31"/>
  <c r="AT6" i="31"/>
  <c r="D6" i="31"/>
  <c r="AN6" i="31" s="1"/>
  <c r="AC5" i="31"/>
  <c r="AA5" i="31" s="1"/>
  <c r="Z5" i="31" s="1"/>
  <c r="AF5" i="31" s="1"/>
  <c r="AC4" i="31"/>
  <c r="AA4" i="31" s="1"/>
  <c r="Z4" i="31" s="1"/>
  <c r="AF4" i="31" s="1"/>
  <c r="Z3" i="31"/>
  <c r="AF3" i="31" s="1"/>
  <c r="AF2" i="31"/>
  <c r="AI39" i="30"/>
  <c r="AH39" i="30"/>
  <c r="AG39" i="30"/>
  <c r="AF39" i="30"/>
  <c r="Z35" i="30"/>
  <c r="I35" i="30"/>
  <c r="AA43" i="30" s="1"/>
  <c r="D34" i="30"/>
  <c r="Z43" i="30" s="1"/>
  <c r="Z45" i="30" s="1"/>
  <c r="AF45" i="30" s="1"/>
  <c r="AV33" i="30"/>
  <c r="AU33" i="30"/>
  <c r="AW33" i="30" s="1"/>
  <c r="H33" i="30"/>
  <c r="AO33" i="30" s="1"/>
  <c r="BA33" i="30" s="1"/>
  <c r="F33" i="30"/>
  <c r="D33" i="30"/>
  <c r="C33" i="30"/>
  <c r="AR33" i="30" s="1"/>
  <c r="AV32" i="30"/>
  <c r="AU32" i="30"/>
  <c r="AW32" i="30" s="1"/>
  <c r="H32" i="30"/>
  <c r="AO32" i="30" s="1"/>
  <c r="BA32" i="30" s="1"/>
  <c r="F32" i="30"/>
  <c r="D32" i="30"/>
  <c r="C32" i="30"/>
  <c r="AR32" i="30" s="1"/>
  <c r="AV31" i="30"/>
  <c r="AU31" i="30"/>
  <c r="AW31" i="30" s="1"/>
  <c r="H31" i="30"/>
  <c r="AO31" i="30" s="1"/>
  <c r="BA31" i="30" s="1"/>
  <c r="F31" i="30"/>
  <c r="D31" i="30"/>
  <c r="C31" i="30"/>
  <c r="AR31" i="30" s="1"/>
  <c r="AV30" i="30"/>
  <c r="AU30" i="30"/>
  <c r="AW30" i="30" s="1"/>
  <c r="H30" i="30"/>
  <c r="AO30" i="30" s="1"/>
  <c r="BA30" i="30" s="1"/>
  <c r="F30" i="30"/>
  <c r="D30" i="30"/>
  <c r="C30" i="30"/>
  <c r="AR30" i="30" s="1"/>
  <c r="AV29" i="30"/>
  <c r="AU29" i="30"/>
  <c r="AW29" i="30" s="1"/>
  <c r="H29" i="30"/>
  <c r="AO29" i="30" s="1"/>
  <c r="BA29" i="30" s="1"/>
  <c r="F29" i="30"/>
  <c r="D29" i="30"/>
  <c r="C29" i="30"/>
  <c r="AR29" i="30" s="1"/>
  <c r="AV28" i="30"/>
  <c r="AU28" i="30"/>
  <c r="AW28" i="30" s="1"/>
  <c r="H28" i="30"/>
  <c r="AO28" i="30" s="1"/>
  <c r="BA28" i="30" s="1"/>
  <c r="F28" i="30"/>
  <c r="D28" i="30"/>
  <c r="C28" i="30"/>
  <c r="AR28" i="30" s="1"/>
  <c r="AV27" i="30"/>
  <c r="AU27" i="30"/>
  <c r="AW27" i="30" s="1"/>
  <c r="H27" i="30"/>
  <c r="AO27" i="30" s="1"/>
  <c r="BA27" i="30" s="1"/>
  <c r="F27" i="30"/>
  <c r="D27" i="30"/>
  <c r="C27" i="30"/>
  <c r="AR27" i="30" s="1"/>
  <c r="AV26" i="30"/>
  <c r="AU26" i="30"/>
  <c r="AW26" i="30" s="1"/>
  <c r="H26" i="30"/>
  <c r="AO26" i="30" s="1"/>
  <c r="BA26" i="30" s="1"/>
  <c r="F26" i="30"/>
  <c r="D26" i="30"/>
  <c r="C26" i="30"/>
  <c r="AR26" i="30" s="1"/>
  <c r="AV25" i="30"/>
  <c r="AU25" i="30"/>
  <c r="AW25" i="30" s="1"/>
  <c r="H25" i="30"/>
  <c r="AO25" i="30" s="1"/>
  <c r="BA25" i="30" s="1"/>
  <c r="F25" i="30"/>
  <c r="D25" i="30"/>
  <c r="C25" i="30"/>
  <c r="AR25" i="30" s="1"/>
  <c r="AV24" i="30"/>
  <c r="AU24" i="30"/>
  <c r="AW24" i="30" s="1"/>
  <c r="H24" i="30"/>
  <c r="AO24" i="30" s="1"/>
  <c r="BA24" i="30" s="1"/>
  <c r="F24" i="30"/>
  <c r="D24" i="30"/>
  <c r="C24" i="30"/>
  <c r="AR24" i="30" s="1"/>
  <c r="AV23" i="30"/>
  <c r="AU23" i="30"/>
  <c r="AW23" i="30" s="1"/>
  <c r="H23" i="30"/>
  <c r="AO23" i="30" s="1"/>
  <c r="BA23" i="30" s="1"/>
  <c r="F23" i="30"/>
  <c r="D23" i="30"/>
  <c r="C23" i="30"/>
  <c r="AR23" i="30" s="1"/>
  <c r="AV22" i="30"/>
  <c r="AU22" i="30"/>
  <c r="AW22" i="30" s="1"/>
  <c r="H22" i="30"/>
  <c r="AO22" i="30" s="1"/>
  <c r="BA22" i="30" s="1"/>
  <c r="F22" i="30"/>
  <c r="D22" i="30"/>
  <c r="C22" i="30"/>
  <c r="AR22" i="30" s="1"/>
  <c r="AV21" i="30"/>
  <c r="AU21" i="30"/>
  <c r="AW21" i="30" s="1"/>
  <c r="H21" i="30"/>
  <c r="AO21" i="30" s="1"/>
  <c r="BA21" i="30" s="1"/>
  <c r="F21" i="30"/>
  <c r="D21" i="30"/>
  <c r="C21" i="30"/>
  <c r="AR21" i="30" s="1"/>
  <c r="AV20" i="30"/>
  <c r="AU20" i="30"/>
  <c r="AW20" i="30" s="1"/>
  <c r="AR20" i="30"/>
  <c r="AN20" i="30"/>
  <c r="AZ20" i="30" s="1"/>
  <c r="H20" i="30"/>
  <c r="AO20" i="30" s="1"/>
  <c r="BA20" i="30" s="1"/>
  <c r="F20" i="30"/>
  <c r="D20" i="30"/>
  <c r="C20" i="30"/>
  <c r="AV19" i="30"/>
  <c r="AU19" i="30"/>
  <c r="AW19" i="30" s="1"/>
  <c r="H19" i="30"/>
  <c r="AO19" i="30" s="1"/>
  <c r="BA19" i="30" s="1"/>
  <c r="F19" i="30"/>
  <c r="D19" i="30"/>
  <c r="C19" i="30"/>
  <c r="AR19" i="30" s="1"/>
  <c r="AV18" i="30"/>
  <c r="AX18" i="30" s="1"/>
  <c r="AU18" i="30"/>
  <c r="AW18" i="30" s="1"/>
  <c r="H18" i="30"/>
  <c r="AO18" i="30" s="1"/>
  <c r="BA18" i="30" s="1"/>
  <c r="F18" i="30"/>
  <c r="D18" i="30"/>
  <c r="C18" i="30"/>
  <c r="AR18" i="30" s="1"/>
  <c r="AV17" i="30"/>
  <c r="AX17" i="30" s="1"/>
  <c r="AU17" i="30"/>
  <c r="AW17" i="30" s="1"/>
  <c r="H17" i="30"/>
  <c r="AO17" i="30" s="1"/>
  <c r="BA17" i="30" s="1"/>
  <c r="F17" i="30"/>
  <c r="D17" i="30"/>
  <c r="C17" i="30"/>
  <c r="AR17" i="30" s="1"/>
  <c r="AV16" i="30"/>
  <c r="AX16" i="30" s="1"/>
  <c r="AU16" i="30"/>
  <c r="AW16" i="30" s="1"/>
  <c r="H16" i="30"/>
  <c r="AO16" i="30" s="1"/>
  <c r="BA16" i="30" s="1"/>
  <c r="F16" i="30"/>
  <c r="D16" i="30"/>
  <c r="C16" i="30"/>
  <c r="AR16" i="30" s="1"/>
  <c r="AV15" i="30"/>
  <c r="AX15" i="30" s="1"/>
  <c r="AU15" i="30"/>
  <c r="AW15" i="30" s="1"/>
  <c r="H15" i="30"/>
  <c r="AO15" i="30" s="1"/>
  <c r="BA15" i="30" s="1"/>
  <c r="F15" i="30"/>
  <c r="D15" i="30"/>
  <c r="C15" i="30"/>
  <c r="AR15" i="30" s="1"/>
  <c r="AV14" i="30"/>
  <c r="AX14" i="30" s="1"/>
  <c r="AU14" i="30"/>
  <c r="AW14" i="30" s="1"/>
  <c r="H14" i="30"/>
  <c r="AO14" i="30" s="1"/>
  <c r="BA14" i="30" s="1"/>
  <c r="F14" i="30"/>
  <c r="D14" i="30"/>
  <c r="C14" i="30"/>
  <c r="AR14" i="30" s="1"/>
  <c r="AI12" i="30"/>
  <c r="AI41" i="30" s="1"/>
  <c r="AH12" i="30"/>
  <c r="AH41" i="30" s="1"/>
  <c r="AG12" i="30"/>
  <c r="AG41" i="30" s="1"/>
  <c r="AF12" i="30"/>
  <c r="AF41" i="30" s="1"/>
  <c r="O10" i="30"/>
  <c r="M10" i="30"/>
  <c r="K10" i="30"/>
  <c r="AA10" i="30" s="1"/>
  <c r="Z10" i="30" s="1"/>
  <c r="AF10" i="30" s="1"/>
  <c r="AN9" i="30"/>
  <c r="AF9" i="30"/>
  <c r="Z9" i="30"/>
  <c r="BP7" i="30"/>
  <c r="BO7" i="30"/>
  <c r="BN7" i="30"/>
  <c r="BM7" i="30"/>
  <c r="BL7" i="30"/>
  <c r="BJ7" i="30"/>
  <c r="BI7" i="30"/>
  <c r="BH7" i="30"/>
  <c r="BG7" i="30"/>
  <c r="BA6" i="30"/>
  <c r="AZ6" i="30"/>
  <c r="AY6" i="30"/>
  <c r="AX6" i="30"/>
  <c r="AW6" i="30"/>
  <c r="AV6" i="30"/>
  <c r="AU6" i="30"/>
  <c r="AT6" i="30"/>
  <c r="D6" i="30"/>
  <c r="AN6" i="30" s="1"/>
  <c r="AC5" i="30"/>
  <c r="AA5" i="30" s="1"/>
  <c r="Z5" i="30" s="1"/>
  <c r="AF5" i="30" s="1"/>
  <c r="AC4" i="30"/>
  <c r="AA4" i="30" s="1"/>
  <c r="Z4" i="30" s="1"/>
  <c r="AF4" i="30" s="1"/>
  <c r="Z3" i="30"/>
  <c r="AF3" i="30" s="1"/>
  <c r="AF2" i="30"/>
  <c r="AI39" i="29"/>
  <c r="AH39" i="29"/>
  <c r="AG39" i="29"/>
  <c r="AF39" i="29"/>
  <c r="Z35" i="29"/>
  <c r="I35" i="29"/>
  <c r="AA43" i="29" s="1"/>
  <c r="D34" i="29"/>
  <c r="Z43" i="29" s="1"/>
  <c r="Z45" i="29" s="1"/>
  <c r="AF45" i="29" s="1"/>
  <c r="AV33" i="29"/>
  <c r="AU33" i="29"/>
  <c r="AW33" i="29" s="1"/>
  <c r="H33" i="29"/>
  <c r="AO33" i="29" s="1"/>
  <c r="BA33" i="29" s="1"/>
  <c r="F33" i="29"/>
  <c r="D33" i="29"/>
  <c r="C33" i="29"/>
  <c r="AR33" i="29" s="1"/>
  <c r="AV32" i="29"/>
  <c r="AU32" i="29"/>
  <c r="AW32" i="29" s="1"/>
  <c r="H32" i="29"/>
  <c r="AO32" i="29" s="1"/>
  <c r="BA32" i="29" s="1"/>
  <c r="F32" i="29"/>
  <c r="D32" i="29"/>
  <c r="C32" i="29"/>
  <c r="AR32" i="29" s="1"/>
  <c r="AV31" i="29"/>
  <c r="AU31" i="29"/>
  <c r="AW31" i="29" s="1"/>
  <c r="H31" i="29"/>
  <c r="AO31" i="29" s="1"/>
  <c r="BA31" i="29" s="1"/>
  <c r="F31" i="29"/>
  <c r="D31" i="29"/>
  <c r="C31" i="29"/>
  <c r="AR31" i="29" s="1"/>
  <c r="AV30" i="29"/>
  <c r="AU30" i="29"/>
  <c r="AW30" i="29" s="1"/>
  <c r="H30" i="29"/>
  <c r="AO30" i="29" s="1"/>
  <c r="BA30" i="29" s="1"/>
  <c r="F30" i="29"/>
  <c r="D30" i="29"/>
  <c r="C30" i="29"/>
  <c r="AR30" i="29" s="1"/>
  <c r="AV29" i="29"/>
  <c r="AU29" i="29"/>
  <c r="AW29" i="29" s="1"/>
  <c r="H29" i="29"/>
  <c r="AO29" i="29" s="1"/>
  <c r="BA29" i="29" s="1"/>
  <c r="F29" i="29"/>
  <c r="D29" i="29"/>
  <c r="C29" i="29"/>
  <c r="AR29" i="29" s="1"/>
  <c r="AV28" i="29"/>
  <c r="AU28" i="29"/>
  <c r="AW28" i="29" s="1"/>
  <c r="H28" i="29"/>
  <c r="AO28" i="29" s="1"/>
  <c r="BA28" i="29" s="1"/>
  <c r="F28" i="29"/>
  <c r="D28" i="29"/>
  <c r="C28" i="29"/>
  <c r="AR28" i="29" s="1"/>
  <c r="AV27" i="29"/>
  <c r="AU27" i="29"/>
  <c r="AW27" i="29" s="1"/>
  <c r="H27" i="29"/>
  <c r="AO27" i="29" s="1"/>
  <c r="BA27" i="29" s="1"/>
  <c r="F27" i="29"/>
  <c r="D27" i="29"/>
  <c r="C27" i="29"/>
  <c r="AR27" i="29" s="1"/>
  <c r="AV26" i="29"/>
  <c r="AU26" i="29"/>
  <c r="AW26" i="29" s="1"/>
  <c r="H26" i="29"/>
  <c r="AO26" i="29" s="1"/>
  <c r="BA26" i="29" s="1"/>
  <c r="F26" i="29"/>
  <c r="D26" i="29"/>
  <c r="C26" i="29"/>
  <c r="AR26" i="29" s="1"/>
  <c r="AV25" i="29"/>
  <c r="AU25" i="29"/>
  <c r="AW25" i="29" s="1"/>
  <c r="H25" i="29"/>
  <c r="AO25" i="29" s="1"/>
  <c r="BA25" i="29" s="1"/>
  <c r="F25" i="29"/>
  <c r="D25" i="29"/>
  <c r="C25" i="29"/>
  <c r="AR25" i="29" s="1"/>
  <c r="AV24" i="29"/>
  <c r="AU24" i="29"/>
  <c r="AW24" i="29" s="1"/>
  <c r="H24" i="29"/>
  <c r="AO24" i="29" s="1"/>
  <c r="BA24" i="29" s="1"/>
  <c r="F24" i="29"/>
  <c r="D24" i="29"/>
  <c r="C24" i="29"/>
  <c r="AR24" i="29" s="1"/>
  <c r="AV23" i="29"/>
  <c r="AU23" i="29"/>
  <c r="AW23" i="29" s="1"/>
  <c r="H23" i="29"/>
  <c r="AO23" i="29" s="1"/>
  <c r="BA23" i="29" s="1"/>
  <c r="F23" i="29"/>
  <c r="D23" i="29"/>
  <c r="C23" i="29"/>
  <c r="AR23" i="29" s="1"/>
  <c r="AV22" i="29"/>
  <c r="AU22" i="29"/>
  <c r="AW22" i="29" s="1"/>
  <c r="H22" i="29"/>
  <c r="AO22" i="29" s="1"/>
  <c r="BA22" i="29" s="1"/>
  <c r="F22" i="29"/>
  <c r="D22" i="29"/>
  <c r="C22" i="29"/>
  <c r="AR22" i="29" s="1"/>
  <c r="AV21" i="29"/>
  <c r="AU21" i="29"/>
  <c r="AW21" i="29" s="1"/>
  <c r="H21" i="29"/>
  <c r="AO21" i="29" s="1"/>
  <c r="BA21" i="29" s="1"/>
  <c r="F21" i="29"/>
  <c r="D21" i="29"/>
  <c r="C21" i="29"/>
  <c r="AR21" i="29" s="1"/>
  <c r="AV20" i="29"/>
  <c r="AU20" i="29"/>
  <c r="AW20" i="29" s="1"/>
  <c r="AR20" i="29"/>
  <c r="AN20" i="29"/>
  <c r="AZ20" i="29" s="1"/>
  <c r="H20" i="29"/>
  <c r="AO20" i="29" s="1"/>
  <c r="BA20" i="29" s="1"/>
  <c r="F20" i="29"/>
  <c r="D20" i="29"/>
  <c r="C20" i="29"/>
  <c r="AV19" i="29"/>
  <c r="AU19" i="29"/>
  <c r="AW19" i="29" s="1"/>
  <c r="H19" i="29"/>
  <c r="AO19" i="29" s="1"/>
  <c r="BA19" i="29" s="1"/>
  <c r="F19" i="29"/>
  <c r="D19" i="29"/>
  <c r="C19" i="29"/>
  <c r="AR19" i="29" s="1"/>
  <c r="AV18" i="29"/>
  <c r="AX18" i="29" s="1"/>
  <c r="AU18" i="29"/>
  <c r="AW18" i="29" s="1"/>
  <c r="H18" i="29"/>
  <c r="AO18" i="29" s="1"/>
  <c r="BA18" i="29" s="1"/>
  <c r="F18" i="29"/>
  <c r="D18" i="29"/>
  <c r="C18" i="29"/>
  <c r="AR18" i="29" s="1"/>
  <c r="AV17" i="29"/>
  <c r="AX17" i="29" s="1"/>
  <c r="AU17" i="29"/>
  <c r="AW17" i="29" s="1"/>
  <c r="H17" i="29"/>
  <c r="AO17" i="29" s="1"/>
  <c r="BA17" i="29" s="1"/>
  <c r="F17" i="29"/>
  <c r="D17" i="29"/>
  <c r="C17" i="29"/>
  <c r="AR17" i="29" s="1"/>
  <c r="AV16" i="29"/>
  <c r="AX16" i="29" s="1"/>
  <c r="AU16" i="29"/>
  <c r="AW16" i="29" s="1"/>
  <c r="H16" i="29"/>
  <c r="AO16" i="29" s="1"/>
  <c r="BA16" i="29" s="1"/>
  <c r="F16" i="29"/>
  <c r="D16" i="29"/>
  <c r="C16" i="29"/>
  <c r="AR16" i="29" s="1"/>
  <c r="AV15" i="29"/>
  <c r="AX15" i="29" s="1"/>
  <c r="AU15" i="29"/>
  <c r="AW15" i="29" s="1"/>
  <c r="H15" i="29"/>
  <c r="AO15" i="29" s="1"/>
  <c r="BA15" i="29" s="1"/>
  <c r="F15" i="29"/>
  <c r="D15" i="29"/>
  <c r="C15" i="29"/>
  <c r="AR15" i="29" s="1"/>
  <c r="AV14" i="29"/>
  <c r="AX14" i="29" s="1"/>
  <c r="AU14" i="29"/>
  <c r="AW14" i="29" s="1"/>
  <c r="H14" i="29"/>
  <c r="AO14" i="29" s="1"/>
  <c r="BA14" i="29" s="1"/>
  <c r="F14" i="29"/>
  <c r="D14" i="29"/>
  <c r="C14" i="29"/>
  <c r="AR14" i="29" s="1"/>
  <c r="AI12" i="29"/>
  <c r="AI41" i="29" s="1"/>
  <c r="AH12" i="29"/>
  <c r="AH41" i="29" s="1"/>
  <c r="AG12" i="29"/>
  <c r="AG41" i="29" s="1"/>
  <c r="AF12" i="29"/>
  <c r="AF41" i="29" s="1"/>
  <c r="O10" i="29"/>
  <c r="M10" i="29"/>
  <c r="K10" i="29"/>
  <c r="AA10" i="29" s="1"/>
  <c r="Z10" i="29" s="1"/>
  <c r="AF10" i="29" s="1"/>
  <c r="AN9" i="29"/>
  <c r="Z9" i="29"/>
  <c r="AF9" i="29" s="1"/>
  <c r="BP7" i="29"/>
  <c r="BO7" i="29"/>
  <c r="BN7" i="29"/>
  <c r="BM7" i="29"/>
  <c r="BL7" i="29"/>
  <c r="BJ7" i="29"/>
  <c r="BI7" i="29"/>
  <c r="BH7" i="29"/>
  <c r="BG7" i="29"/>
  <c r="BA6" i="29"/>
  <c r="AZ6" i="29"/>
  <c r="AY6" i="29"/>
  <c r="AX6" i="29"/>
  <c r="AW6" i="29"/>
  <c r="AV6" i="29"/>
  <c r="AU6" i="29"/>
  <c r="AT6" i="29"/>
  <c r="D6" i="29"/>
  <c r="AN6" i="29" s="1"/>
  <c r="AC5" i="29"/>
  <c r="AA5" i="29" s="1"/>
  <c r="Z5" i="29" s="1"/>
  <c r="AF5" i="29" s="1"/>
  <c r="AC4" i="29"/>
  <c r="AA4" i="29" s="1"/>
  <c r="Z4" i="29" s="1"/>
  <c r="AF4" i="29" s="1"/>
  <c r="Z3" i="29"/>
  <c r="AF3" i="29" s="1"/>
  <c r="AF2" i="29"/>
  <c r="AI39" i="28"/>
  <c r="AH39" i="28"/>
  <c r="AG39" i="28"/>
  <c r="AF39" i="28"/>
  <c r="Z35" i="28"/>
  <c r="I35" i="28"/>
  <c r="AA43" i="28" s="1"/>
  <c r="D34" i="28"/>
  <c r="Z43" i="28" s="1"/>
  <c r="Z45" i="28" s="1"/>
  <c r="AF45" i="28" s="1"/>
  <c r="AV33" i="28"/>
  <c r="AU33" i="28"/>
  <c r="AW33" i="28" s="1"/>
  <c r="H33" i="28"/>
  <c r="AO33" i="28" s="1"/>
  <c r="BA33" i="28" s="1"/>
  <c r="F33" i="28"/>
  <c r="D33" i="28"/>
  <c r="C33" i="28"/>
  <c r="AR33" i="28" s="1"/>
  <c r="AV32" i="28"/>
  <c r="AU32" i="28"/>
  <c r="AW32" i="28" s="1"/>
  <c r="H32" i="28"/>
  <c r="AO32" i="28" s="1"/>
  <c r="BA32" i="28" s="1"/>
  <c r="F32" i="28"/>
  <c r="D32" i="28"/>
  <c r="C32" i="28"/>
  <c r="AR32" i="28" s="1"/>
  <c r="AV31" i="28"/>
  <c r="AU31" i="28"/>
  <c r="AW31" i="28" s="1"/>
  <c r="H31" i="28"/>
  <c r="AO31" i="28" s="1"/>
  <c r="BA31" i="28" s="1"/>
  <c r="F31" i="28"/>
  <c r="D31" i="28"/>
  <c r="C31" i="28"/>
  <c r="AR31" i="28" s="1"/>
  <c r="AV30" i="28"/>
  <c r="AU30" i="28"/>
  <c r="AW30" i="28" s="1"/>
  <c r="H30" i="28"/>
  <c r="AO30" i="28" s="1"/>
  <c r="BA30" i="28" s="1"/>
  <c r="F30" i="28"/>
  <c r="D30" i="28"/>
  <c r="C30" i="28"/>
  <c r="AR30" i="28" s="1"/>
  <c r="AV29" i="28"/>
  <c r="AU29" i="28"/>
  <c r="AW29" i="28" s="1"/>
  <c r="H29" i="28"/>
  <c r="AO29" i="28" s="1"/>
  <c r="BA29" i="28" s="1"/>
  <c r="F29" i="28"/>
  <c r="D29" i="28"/>
  <c r="C29" i="28"/>
  <c r="AR29" i="28" s="1"/>
  <c r="AV28" i="28"/>
  <c r="AU28" i="28"/>
  <c r="AW28" i="28" s="1"/>
  <c r="H28" i="28"/>
  <c r="AO28" i="28" s="1"/>
  <c r="BA28" i="28" s="1"/>
  <c r="F28" i="28"/>
  <c r="D28" i="28"/>
  <c r="C28" i="28"/>
  <c r="AR28" i="28" s="1"/>
  <c r="AV27" i="28"/>
  <c r="AU27" i="28"/>
  <c r="AW27" i="28" s="1"/>
  <c r="H27" i="28"/>
  <c r="AO27" i="28" s="1"/>
  <c r="BA27" i="28" s="1"/>
  <c r="F27" i="28"/>
  <c r="D27" i="28"/>
  <c r="C27" i="28"/>
  <c r="AR27" i="28" s="1"/>
  <c r="AV26" i="28"/>
  <c r="AU26" i="28"/>
  <c r="AW26" i="28" s="1"/>
  <c r="H26" i="28"/>
  <c r="AO26" i="28" s="1"/>
  <c r="BA26" i="28" s="1"/>
  <c r="F26" i="28"/>
  <c r="D26" i="28"/>
  <c r="C26" i="28"/>
  <c r="AR26" i="28" s="1"/>
  <c r="AV25" i="28"/>
  <c r="AU25" i="28"/>
  <c r="AW25" i="28" s="1"/>
  <c r="H25" i="28"/>
  <c r="AO25" i="28" s="1"/>
  <c r="BA25" i="28" s="1"/>
  <c r="F25" i="28"/>
  <c r="D25" i="28"/>
  <c r="C25" i="28"/>
  <c r="AR25" i="28" s="1"/>
  <c r="AV24" i="28"/>
  <c r="AU24" i="28"/>
  <c r="AW24" i="28" s="1"/>
  <c r="H24" i="28"/>
  <c r="AO24" i="28" s="1"/>
  <c r="BA24" i="28" s="1"/>
  <c r="F24" i="28"/>
  <c r="D24" i="28"/>
  <c r="C24" i="28"/>
  <c r="AR24" i="28" s="1"/>
  <c r="AV23" i="28"/>
  <c r="AU23" i="28"/>
  <c r="AW23" i="28" s="1"/>
  <c r="H23" i="28"/>
  <c r="AO23" i="28" s="1"/>
  <c r="BA23" i="28" s="1"/>
  <c r="F23" i="28"/>
  <c r="D23" i="28"/>
  <c r="C23" i="28"/>
  <c r="AR23" i="28" s="1"/>
  <c r="AV22" i="28"/>
  <c r="AU22" i="28"/>
  <c r="AW22" i="28" s="1"/>
  <c r="H22" i="28"/>
  <c r="AO22" i="28" s="1"/>
  <c r="BA22" i="28" s="1"/>
  <c r="F22" i="28"/>
  <c r="D22" i="28"/>
  <c r="C22" i="28"/>
  <c r="AR22" i="28" s="1"/>
  <c r="AV21" i="28"/>
  <c r="AU21" i="28"/>
  <c r="AW21" i="28" s="1"/>
  <c r="H21" i="28"/>
  <c r="AO21" i="28" s="1"/>
  <c r="BA21" i="28" s="1"/>
  <c r="F21" i="28"/>
  <c r="D21" i="28"/>
  <c r="C21" i="28"/>
  <c r="AR21" i="28" s="1"/>
  <c r="AV20" i="28"/>
  <c r="AU20" i="28"/>
  <c r="AW20" i="28" s="1"/>
  <c r="AR20" i="28"/>
  <c r="AN20" i="28"/>
  <c r="AZ20" i="28" s="1"/>
  <c r="H20" i="28"/>
  <c r="AO20" i="28" s="1"/>
  <c r="BA20" i="28" s="1"/>
  <c r="F20" i="28"/>
  <c r="D20" i="28"/>
  <c r="C20" i="28"/>
  <c r="AV19" i="28"/>
  <c r="AU19" i="28"/>
  <c r="AW19" i="28" s="1"/>
  <c r="H19" i="28"/>
  <c r="AO19" i="28" s="1"/>
  <c r="BA19" i="28" s="1"/>
  <c r="F19" i="28"/>
  <c r="D19" i="28"/>
  <c r="C19" i="28"/>
  <c r="AR19" i="28" s="1"/>
  <c r="AV18" i="28"/>
  <c r="AX18" i="28" s="1"/>
  <c r="AU18" i="28"/>
  <c r="AW18" i="28" s="1"/>
  <c r="H18" i="28"/>
  <c r="AO18" i="28" s="1"/>
  <c r="BA18" i="28" s="1"/>
  <c r="F18" i="28"/>
  <c r="D18" i="28"/>
  <c r="C18" i="28"/>
  <c r="AR18" i="28" s="1"/>
  <c r="AV17" i="28"/>
  <c r="AX17" i="28" s="1"/>
  <c r="AU17" i="28"/>
  <c r="AW17" i="28" s="1"/>
  <c r="H17" i="28"/>
  <c r="AO17" i="28" s="1"/>
  <c r="BA17" i="28" s="1"/>
  <c r="F17" i="28"/>
  <c r="D17" i="28"/>
  <c r="C17" i="28"/>
  <c r="AR17" i="28" s="1"/>
  <c r="AV16" i="28"/>
  <c r="AX16" i="28" s="1"/>
  <c r="AU16" i="28"/>
  <c r="AW16" i="28" s="1"/>
  <c r="H16" i="28"/>
  <c r="AO16" i="28" s="1"/>
  <c r="BA16" i="28" s="1"/>
  <c r="F16" i="28"/>
  <c r="D16" i="28"/>
  <c r="C16" i="28"/>
  <c r="AR16" i="28" s="1"/>
  <c r="AV15" i="28"/>
  <c r="AX15" i="28" s="1"/>
  <c r="AU15" i="28"/>
  <c r="AW15" i="28" s="1"/>
  <c r="H15" i="28"/>
  <c r="AO15" i="28" s="1"/>
  <c r="BA15" i="28" s="1"/>
  <c r="F15" i="28"/>
  <c r="D15" i="28"/>
  <c r="C15" i="28"/>
  <c r="AR15" i="28" s="1"/>
  <c r="AV14" i="28"/>
  <c r="AX14" i="28" s="1"/>
  <c r="AU14" i="28"/>
  <c r="AW14" i="28" s="1"/>
  <c r="H14" i="28"/>
  <c r="AO14" i="28" s="1"/>
  <c r="BA14" i="28" s="1"/>
  <c r="F14" i="28"/>
  <c r="D14" i="28"/>
  <c r="C14" i="28"/>
  <c r="AR14" i="28" s="1"/>
  <c r="AI12" i="28"/>
  <c r="AI41" i="28" s="1"/>
  <c r="AH12" i="28"/>
  <c r="AH41" i="28" s="1"/>
  <c r="AG12" i="28"/>
  <c r="AG41" i="28" s="1"/>
  <c r="AF12" i="28"/>
  <c r="AF41" i="28" s="1"/>
  <c r="O10" i="28"/>
  <c r="M10" i="28"/>
  <c r="K10" i="28"/>
  <c r="AA10" i="28" s="1"/>
  <c r="Z10" i="28" s="1"/>
  <c r="AF10" i="28" s="1"/>
  <c r="AN9" i="28"/>
  <c r="AF9" i="28"/>
  <c r="Z9" i="28"/>
  <c r="BP7" i="28"/>
  <c r="BO7" i="28"/>
  <c r="BN7" i="28"/>
  <c r="BM7" i="28"/>
  <c r="BL7" i="28"/>
  <c r="BJ7" i="28"/>
  <c r="BI7" i="28"/>
  <c r="BH7" i="28"/>
  <c r="BG7" i="28"/>
  <c r="BA6" i="28"/>
  <c r="AZ6" i="28"/>
  <c r="AY6" i="28"/>
  <c r="AX6" i="28"/>
  <c r="AW6" i="28"/>
  <c r="AV6" i="28"/>
  <c r="AU6" i="28"/>
  <c r="AT6" i="28"/>
  <c r="D6" i="28"/>
  <c r="AN6" i="28" s="1"/>
  <c r="AC5" i="28"/>
  <c r="AA5" i="28" s="1"/>
  <c r="Z5" i="28" s="1"/>
  <c r="AF5" i="28" s="1"/>
  <c r="AC4" i="28"/>
  <c r="AA4" i="28" s="1"/>
  <c r="Z4" i="28" s="1"/>
  <c r="AF4" i="28" s="1"/>
  <c r="Z3" i="28"/>
  <c r="AF3" i="28" s="1"/>
  <c r="AF2" i="28"/>
  <c r="AI39" i="27"/>
  <c r="AH39" i="27"/>
  <c r="AG39" i="27"/>
  <c r="AF39" i="27"/>
  <c r="Z35" i="27"/>
  <c r="I35" i="27"/>
  <c r="AA43" i="27" s="1"/>
  <c r="D34" i="27"/>
  <c r="Z43" i="27" s="1"/>
  <c r="AV33" i="27"/>
  <c r="AU33" i="27"/>
  <c r="AW33" i="27" s="1"/>
  <c r="H33" i="27"/>
  <c r="AO33" i="27" s="1"/>
  <c r="BA33" i="27" s="1"/>
  <c r="F33" i="27"/>
  <c r="D33" i="27"/>
  <c r="C33" i="27"/>
  <c r="AR33" i="27" s="1"/>
  <c r="AV32" i="27"/>
  <c r="AU32" i="27"/>
  <c r="AW32" i="27" s="1"/>
  <c r="H32" i="27"/>
  <c r="AO32" i="27" s="1"/>
  <c r="BA32" i="27" s="1"/>
  <c r="F32" i="27"/>
  <c r="D32" i="27"/>
  <c r="C32" i="27"/>
  <c r="AR32" i="27" s="1"/>
  <c r="AV31" i="27"/>
  <c r="AU31" i="27"/>
  <c r="AW31" i="27" s="1"/>
  <c r="H31" i="27"/>
  <c r="AO31" i="27" s="1"/>
  <c r="BA31" i="27" s="1"/>
  <c r="F31" i="27"/>
  <c r="D31" i="27"/>
  <c r="C31" i="27"/>
  <c r="AR31" i="27" s="1"/>
  <c r="AV30" i="27"/>
  <c r="AU30" i="27"/>
  <c r="AW30" i="27" s="1"/>
  <c r="H30" i="27"/>
  <c r="AO30" i="27" s="1"/>
  <c r="BA30" i="27" s="1"/>
  <c r="F30" i="27"/>
  <c r="D30" i="27"/>
  <c r="C30" i="27"/>
  <c r="AR30" i="27" s="1"/>
  <c r="AV29" i="27"/>
  <c r="AU29" i="27"/>
  <c r="AW29" i="27" s="1"/>
  <c r="H29" i="27"/>
  <c r="AO29" i="27" s="1"/>
  <c r="BA29" i="27" s="1"/>
  <c r="F29" i="27"/>
  <c r="D29" i="27"/>
  <c r="C29" i="27"/>
  <c r="AR29" i="27" s="1"/>
  <c r="AV28" i="27"/>
  <c r="AU28" i="27"/>
  <c r="AW28" i="27" s="1"/>
  <c r="H28" i="27"/>
  <c r="AO28" i="27" s="1"/>
  <c r="BA28" i="27" s="1"/>
  <c r="F28" i="27"/>
  <c r="D28" i="27"/>
  <c r="C28" i="27"/>
  <c r="AR28" i="27" s="1"/>
  <c r="AV27" i="27"/>
  <c r="AU27" i="27"/>
  <c r="AW27" i="27" s="1"/>
  <c r="H27" i="27"/>
  <c r="AO27" i="27" s="1"/>
  <c r="BA27" i="27" s="1"/>
  <c r="F27" i="27"/>
  <c r="D27" i="27"/>
  <c r="C27" i="27"/>
  <c r="AR27" i="27" s="1"/>
  <c r="AV26" i="27"/>
  <c r="AU26" i="27"/>
  <c r="AW26" i="27" s="1"/>
  <c r="H26" i="27"/>
  <c r="AO26" i="27" s="1"/>
  <c r="BA26" i="27" s="1"/>
  <c r="F26" i="27"/>
  <c r="D26" i="27"/>
  <c r="C26" i="27"/>
  <c r="AR26" i="27" s="1"/>
  <c r="AV25" i="27"/>
  <c r="AU25" i="27"/>
  <c r="AW25" i="27" s="1"/>
  <c r="H25" i="27"/>
  <c r="AO25" i="27" s="1"/>
  <c r="BA25" i="27" s="1"/>
  <c r="F25" i="27"/>
  <c r="D25" i="27"/>
  <c r="C25" i="27"/>
  <c r="AR25" i="27" s="1"/>
  <c r="AV24" i="27"/>
  <c r="AU24" i="27"/>
  <c r="AW24" i="27" s="1"/>
  <c r="H24" i="27"/>
  <c r="AO24" i="27" s="1"/>
  <c r="BA24" i="27" s="1"/>
  <c r="F24" i="27"/>
  <c r="D24" i="27"/>
  <c r="C24" i="27"/>
  <c r="AR24" i="27" s="1"/>
  <c r="AV23" i="27"/>
  <c r="AU23" i="27"/>
  <c r="AW23" i="27" s="1"/>
  <c r="H23" i="27"/>
  <c r="AO23" i="27" s="1"/>
  <c r="BA23" i="27" s="1"/>
  <c r="F23" i="27"/>
  <c r="D23" i="27"/>
  <c r="C23" i="27"/>
  <c r="AR23" i="27" s="1"/>
  <c r="AV22" i="27"/>
  <c r="AU22" i="27"/>
  <c r="AW22" i="27" s="1"/>
  <c r="H22" i="27"/>
  <c r="AO22" i="27" s="1"/>
  <c r="BA22" i="27" s="1"/>
  <c r="F22" i="27"/>
  <c r="D22" i="27"/>
  <c r="C22" i="27"/>
  <c r="AR22" i="27" s="1"/>
  <c r="AV21" i="27"/>
  <c r="AU21" i="27"/>
  <c r="AW21" i="27" s="1"/>
  <c r="H21" i="27"/>
  <c r="AO21" i="27" s="1"/>
  <c r="BA21" i="27" s="1"/>
  <c r="F21" i="27"/>
  <c r="D21" i="27"/>
  <c r="C21" i="27"/>
  <c r="AR21" i="27" s="1"/>
  <c r="AV20" i="27"/>
  <c r="AU20" i="27"/>
  <c r="AW20" i="27" s="1"/>
  <c r="H20" i="27"/>
  <c r="AO20" i="27" s="1"/>
  <c r="BA20" i="27" s="1"/>
  <c r="F20" i="27"/>
  <c r="D20" i="27"/>
  <c r="C20" i="27"/>
  <c r="AR20" i="27" s="1"/>
  <c r="AV19" i="27"/>
  <c r="AU19" i="27"/>
  <c r="AW19" i="27" s="1"/>
  <c r="H19" i="27"/>
  <c r="AO19" i="27" s="1"/>
  <c r="BA19" i="27" s="1"/>
  <c r="F19" i="27"/>
  <c r="D19" i="27"/>
  <c r="C19" i="27"/>
  <c r="AR19" i="27" s="1"/>
  <c r="AV18" i="27"/>
  <c r="AX18" i="27" s="1"/>
  <c r="AU18" i="27"/>
  <c r="AW18" i="27" s="1"/>
  <c r="H18" i="27"/>
  <c r="AO18" i="27" s="1"/>
  <c r="BA18" i="27" s="1"/>
  <c r="F18" i="27"/>
  <c r="D18" i="27"/>
  <c r="C18" i="27"/>
  <c r="AR18" i="27" s="1"/>
  <c r="AV17" i="27"/>
  <c r="AX17" i="27" s="1"/>
  <c r="AU17" i="27"/>
  <c r="AW17" i="27" s="1"/>
  <c r="H17" i="27"/>
  <c r="AO17" i="27" s="1"/>
  <c r="BA17" i="27" s="1"/>
  <c r="F17" i="27"/>
  <c r="D17" i="27"/>
  <c r="C17" i="27"/>
  <c r="AR17" i="27" s="1"/>
  <c r="AV16" i="27"/>
  <c r="AX16" i="27" s="1"/>
  <c r="AU16" i="27"/>
  <c r="AW16" i="27" s="1"/>
  <c r="H16" i="27"/>
  <c r="AO16" i="27" s="1"/>
  <c r="BA16" i="27" s="1"/>
  <c r="F16" i="27"/>
  <c r="D16" i="27"/>
  <c r="C16" i="27"/>
  <c r="AR16" i="27" s="1"/>
  <c r="AV15" i="27"/>
  <c r="AX15" i="27" s="1"/>
  <c r="AU15" i="27"/>
  <c r="AW15" i="27" s="1"/>
  <c r="H15" i="27"/>
  <c r="AO15" i="27" s="1"/>
  <c r="BA15" i="27" s="1"/>
  <c r="F15" i="27"/>
  <c r="D15" i="27"/>
  <c r="C15" i="27"/>
  <c r="AR15" i="27" s="1"/>
  <c r="AV14" i="27"/>
  <c r="AX14" i="27" s="1"/>
  <c r="AU14" i="27"/>
  <c r="AW14" i="27" s="1"/>
  <c r="H14" i="27"/>
  <c r="AO14" i="27" s="1"/>
  <c r="BA14" i="27" s="1"/>
  <c r="F14" i="27"/>
  <c r="D14" i="27"/>
  <c r="C14" i="27"/>
  <c r="AR14" i="27" s="1"/>
  <c r="AI12" i="27"/>
  <c r="AI41" i="27" s="1"/>
  <c r="AH12" i="27"/>
  <c r="AH41" i="27" s="1"/>
  <c r="AG12" i="27"/>
  <c r="AG41" i="27" s="1"/>
  <c r="AF12" i="27"/>
  <c r="AF41" i="27" s="1"/>
  <c r="O10" i="27"/>
  <c r="M10" i="27"/>
  <c r="K10" i="27"/>
  <c r="AA10" i="27" s="1"/>
  <c r="Z10" i="27" s="1"/>
  <c r="AF10" i="27" s="1"/>
  <c r="AN9" i="27"/>
  <c r="Z9" i="27"/>
  <c r="AF9" i="27" s="1"/>
  <c r="BP7" i="27"/>
  <c r="BO7" i="27"/>
  <c r="BN7" i="27"/>
  <c r="BM7" i="27"/>
  <c r="BL7" i="27"/>
  <c r="BJ7" i="27"/>
  <c r="BI7" i="27"/>
  <c r="BH7" i="27"/>
  <c r="BG7" i="27"/>
  <c r="BA6" i="27"/>
  <c r="AZ6" i="27"/>
  <c r="AY6" i="27"/>
  <c r="AX6" i="27"/>
  <c r="AW6" i="27"/>
  <c r="AV6" i="27"/>
  <c r="AU6" i="27"/>
  <c r="AT6" i="27"/>
  <c r="AN6" i="27"/>
  <c r="Z6" i="27"/>
  <c r="AF6" i="27" s="1"/>
  <c r="D6" i="27"/>
  <c r="AC5" i="27"/>
  <c r="AA5" i="27"/>
  <c r="Z5" i="27" s="1"/>
  <c r="AF5" i="27" s="1"/>
  <c r="AC4" i="27"/>
  <c r="AA4" i="27"/>
  <c r="Z4" i="27" s="1"/>
  <c r="AF4" i="27" s="1"/>
  <c r="AF3" i="27"/>
  <c r="Z3" i="27"/>
  <c r="AF2" i="27"/>
  <c r="AI39" i="26"/>
  <c r="AH39" i="26"/>
  <c r="AG39" i="26"/>
  <c r="AF39" i="26"/>
  <c r="Z35" i="26"/>
  <c r="I35" i="26"/>
  <c r="AA43" i="26" s="1"/>
  <c r="D34" i="26"/>
  <c r="Z43" i="26" s="1"/>
  <c r="Z45" i="26" s="1"/>
  <c r="AF45" i="26" s="1"/>
  <c r="AV33" i="26"/>
  <c r="AU33" i="26"/>
  <c r="AW33" i="26" s="1"/>
  <c r="H33" i="26"/>
  <c r="AO33" i="26" s="1"/>
  <c r="BA33" i="26" s="1"/>
  <c r="F33" i="26"/>
  <c r="D33" i="26"/>
  <c r="C33" i="26"/>
  <c r="AR33" i="26" s="1"/>
  <c r="AV32" i="26"/>
  <c r="AU32" i="26"/>
  <c r="AW32" i="26" s="1"/>
  <c r="H32" i="26"/>
  <c r="AO32" i="26" s="1"/>
  <c r="BA32" i="26" s="1"/>
  <c r="F32" i="26"/>
  <c r="D32" i="26"/>
  <c r="C32" i="26"/>
  <c r="AR32" i="26" s="1"/>
  <c r="AV31" i="26"/>
  <c r="AU31" i="26"/>
  <c r="AW31" i="26" s="1"/>
  <c r="H31" i="26"/>
  <c r="AO31" i="26" s="1"/>
  <c r="BA31" i="26" s="1"/>
  <c r="F31" i="26"/>
  <c r="D31" i="26"/>
  <c r="C31" i="26"/>
  <c r="AR31" i="26" s="1"/>
  <c r="AV30" i="26"/>
  <c r="AU30" i="26"/>
  <c r="AW30" i="26" s="1"/>
  <c r="H30" i="26"/>
  <c r="AO30" i="26" s="1"/>
  <c r="BA30" i="26" s="1"/>
  <c r="F30" i="26"/>
  <c r="D30" i="26"/>
  <c r="C30" i="26"/>
  <c r="AR30" i="26" s="1"/>
  <c r="AV29" i="26"/>
  <c r="AU29" i="26"/>
  <c r="AW29" i="26" s="1"/>
  <c r="H29" i="26"/>
  <c r="AO29" i="26" s="1"/>
  <c r="BA29" i="26" s="1"/>
  <c r="F29" i="26"/>
  <c r="D29" i="26"/>
  <c r="C29" i="26"/>
  <c r="AR29" i="26" s="1"/>
  <c r="AV28" i="26"/>
  <c r="AU28" i="26"/>
  <c r="AW28" i="26" s="1"/>
  <c r="H28" i="26"/>
  <c r="AO28" i="26" s="1"/>
  <c r="BA28" i="26" s="1"/>
  <c r="F28" i="26"/>
  <c r="D28" i="26"/>
  <c r="C28" i="26"/>
  <c r="AR28" i="26" s="1"/>
  <c r="AV27" i="26"/>
  <c r="AU27" i="26"/>
  <c r="AW27" i="26" s="1"/>
  <c r="H27" i="26"/>
  <c r="AO27" i="26" s="1"/>
  <c r="BA27" i="26" s="1"/>
  <c r="F27" i="26"/>
  <c r="D27" i="26"/>
  <c r="C27" i="26"/>
  <c r="AR27" i="26" s="1"/>
  <c r="AV26" i="26"/>
  <c r="AU26" i="26"/>
  <c r="AW26" i="26" s="1"/>
  <c r="H26" i="26"/>
  <c r="AO26" i="26" s="1"/>
  <c r="BA26" i="26" s="1"/>
  <c r="F26" i="26"/>
  <c r="D26" i="26"/>
  <c r="C26" i="26"/>
  <c r="AR26" i="26" s="1"/>
  <c r="AV25" i="26"/>
  <c r="AU25" i="26"/>
  <c r="AW25" i="26" s="1"/>
  <c r="H25" i="26"/>
  <c r="AO25" i="26" s="1"/>
  <c r="BA25" i="26" s="1"/>
  <c r="F25" i="26"/>
  <c r="D25" i="26"/>
  <c r="C25" i="26"/>
  <c r="AR25" i="26" s="1"/>
  <c r="AV24" i="26"/>
  <c r="AU24" i="26"/>
  <c r="AW24" i="26" s="1"/>
  <c r="H24" i="26"/>
  <c r="AO24" i="26" s="1"/>
  <c r="BA24" i="26" s="1"/>
  <c r="F24" i="26"/>
  <c r="D24" i="26"/>
  <c r="C24" i="26"/>
  <c r="AR24" i="26" s="1"/>
  <c r="AV23" i="26"/>
  <c r="AU23" i="26"/>
  <c r="AW23" i="26" s="1"/>
  <c r="H23" i="26"/>
  <c r="AO23" i="26" s="1"/>
  <c r="BA23" i="26" s="1"/>
  <c r="F23" i="26"/>
  <c r="D23" i="26"/>
  <c r="C23" i="26"/>
  <c r="AR23" i="26" s="1"/>
  <c r="AV22" i="26"/>
  <c r="AU22" i="26"/>
  <c r="AW22" i="26" s="1"/>
  <c r="H22" i="26"/>
  <c r="AO22" i="26" s="1"/>
  <c r="BA22" i="26" s="1"/>
  <c r="F22" i="26"/>
  <c r="D22" i="26"/>
  <c r="C22" i="26"/>
  <c r="AR22" i="26" s="1"/>
  <c r="AV21" i="26"/>
  <c r="AU21" i="26"/>
  <c r="AW21" i="26" s="1"/>
  <c r="H21" i="26"/>
  <c r="AO21" i="26" s="1"/>
  <c r="BA21" i="26" s="1"/>
  <c r="F21" i="26"/>
  <c r="D21" i="26"/>
  <c r="C21" i="26"/>
  <c r="AR21" i="26" s="1"/>
  <c r="AV20" i="26"/>
  <c r="AU20" i="26"/>
  <c r="AW20" i="26" s="1"/>
  <c r="H20" i="26"/>
  <c r="AO20" i="26" s="1"/>
  <c r="BA20" i="26" s="1"/>
  <c r="F20" i="26"/>
  <c r="D20" i="26"/>
  <c r="C20" i="26"/>
  <c r="AR20" i="26" s="1"/>
  <c r="AV19" i="26"/>
  <c r="AU19" i="26"/>
  <c r="AW19" i="26" s="1"/>
  <c r="H19" i="26"/>
  <c r="AO19" i="26" s="1"/>
  <c r="BA19" i="26" s="1"/>
  <c r="F19" i="26"/>
  <c r="D19" i="26"/>
  <c r="C19" i="26"/>
  <c r="AR19" i="26" s="1"/>
  <c r="AV18" i="26"/>
  <c r="AX18" i="26" s="1"/>
  <c r="AU18" i="26"/>
  <c r="AW18" i="26" s="1"/>
  <c r="H18" i="26"/>
  <c r="AO18" i="26" s="1"/>
  <c r="BA18" i="26" s="1"/>
  <c r="F18" i="26"/>
  <c r="D18" i="26"/>
  <c r="C18" i="26"/>
  <c r="AR18" i="26" s="1"/>
  <c r="AV17" i="26"/>
  <c r="AX17" i="26" s="1"/>
  <c r="AU17" i="26"/>
  <c r="AW17" i="26" s="1"/>
  <c r="H17" i="26"/>
  <c r="AO17" i="26" s="1"/>
  <c r="BA17" i="26" s="1"/>
  <c r="F17" i="26"/>
  <c r="D17" i="26"/>
  <c r="C17" i="26"/>
  <c r="AR17" i="26" s="1"/>
  <c r="AV16" i="26"/>
  <c r="AX16" i="26" s="1"/>
  <c r="AU16" i="26"/>
  <c r="AW16" i="26" s="1"/>
  <c r="H16" i="26"/>
  <c r="AO16" i="26" s="1"/>
  <c r="BA16" i="26" s="1"/>
  <c r="F16" i="26"/>
  <c r="D16" i="26"/>
  <c r="C16" i="26"/>
  <c r="AR16" i="26" s="1"/>
  <c r="AV15" i="26"/>
  <c r="AX15" i="26" s="1"/>
  <c r="AU15" i="26"/>
  <c r="AW15" i="26" s="1"/>
  <c r="H15" i="26"/>
  <c r="AO15" i="26" s="1"/>
  <c r="BA15" i="26" s="1"/>
  <c r="F15" i="26"/>
  <c r="D15" i="26"/>
  <c r="C15" i="26"/>
  <c r="AR15" i="26" s="1"/>
  <c r="AV14" i="26"/>
  <c r="AX14" i="26" s="1"/>
  <c r="AU14" i="26"/>
  <c r="AW14" i="26" s="1"/>
  <c r="H14" i="26"/>
  <c r="AO14" i="26" s="1"/>
  <c r="BA14" i="26" s="1"/>
  <c r="F14" i="26"/>
  <c r="D14" i="26"/>
  <c r="C14" i="26"/>
  <c r="AR14" i="26" s="1"/>
  <c r="AI12" i="26"/>
  <c r="AI41" i="26" s="1"/>
  <c r="AH12" i="26"/>
  <c r="AH41" i="26" s="1"/>
  <c r="AG12" i="26"/>
  <c r="AG41" i="26" s="1"/>
  <c r="AF12" i="26"/>
  <c r="AF41" i="26" s="1"/>
  <c r="O10" i="26"/>
  <c r="M10" i="26"/>
  <c r="K10" i="26"/>
  <c r="AA10" i="26" s="1"/>
  <c r="Z10" i="26" s="1"/>
  <c r="AF10" i="26" s="1"/>
  <c r="AN9" i="26"/>
  <c r="Z9" i="26"/>
  <c r="AF9" i="26" s="1"/>
  <c r="BP7" i="26"/>
  <c r="BO7" i="26"/>
  <c r="BN7" i="26"/>
  <c r="BM7" i="26"/>
  <c r="BL7" i="26"/>
  <c r="BJ7" i="26"/>
  <c r="BI7" i="26"/>
  <c r="BH7" i="26"/>
  <c r="BG7" i="26"/>
  <c r="BA6" i="26"/>
  <c r="AZ6" i="26"/>
  <c r="AY6" i="26"/>
  <c r="AX6" i="26"/>
  <c r="AW6" i="26"/>
  <c r="AV6" i="26"/>
  <c r="AU6" i="26"/>
  <c r="AT6" i="26"/>
  <c r="AN6" i="26"/>
  <c r="Z6" i="26"/>
  <c r="AF6" i="26" s="1"/>
  <c r="D6" i="26"/>
  <c r="AC5" i="26"/>
  <c r="AA5" i="26"/>
  <c r="Z5" i="26" s="1"/>
  <c r="AF5" i="26" s="1"/>
  <c r="AC4" i="26"/>
  <c r="AA4" i="26"/>
  <c r="Z4" i="26" s="1"/>
  <c r="AF4" i="26" s="1"/>
  <c r="AF3" i="26"/>
  <c r="Z3" i="26"/>
  <c r="AF2" i="26"/>
  <c r="D6" i="7"/>
  <c r="AF37" i="44" l="1"/>
  <c r="AF47" i="44" s="1"/>
  <c r="S20" i="44" s="1"/>
  <c r="R3" i="44" s="1"/>
  <c r="Z6" i="44"/>
  <c r="AF6" i="44" s="1"/>
  <c r="AN15" i="44"/>
  <c r="AZ15" i="44" s="1"/>
  <c r="AN17" i="44"/>
  <c r="AZ17" i="44" s="1"/>
  <c r="AN19" i="44"/>
  <c r="AZ19" i="44" s="1"/>
  <c r="AN14" i="44"/>
  <c r="AZ14" i="44" s="1"/>
  <c r="AN16" i="44"/>
  <c r="AZ16" i="44" s="1"/>
  <c r="AN18" i="44"/>
  <c r="AZ18" i="44" s="1"/>
  <c r="AN21" i="44"/>
  <c r="AZ21" i="44" s="1"/>
  <c r="AN22" i="44"/>
  <c r="AZ22" i="44" s="1"/>
  <c r="AN23" i="44"/>
  <c r="AZ23" i="44" s="1"/>
  <c r="AN24" i="44"/>
  <c r="AZ24" i="44" s="1"/>
  <c r="AN25" i="44"/>
  <c r="AZ25" i="44" s="1"/>
  <c r="AN26" i="44"/>
  <c r="AZ26" i="44" s="1"/>
  <c r="AN27" i="44"/>
  <c r="AZ27" i="44" s="1"/>
  <c r="AN28" i="44"/>
  <c r="AZ28" i="44" s="1"/>
  <c r="AN29" i="44"/>
  <c r="AZ29" i="44" s="1"/>
  <c r="AN30" i="44"/>
  <c r="AZ30" i="44" s="1"/>
  <c r="AN31" i="44"/>
  <c r="AZ31" i="44" s="1"/>
  <c r="AN32" i="44"/>
  <c r="AZ32" i="44" s="1"/>
  <c r="AN33" i="44"/>
  <c r="AZ33" i="44" s="1"/>
  <c r="AN15" i="43"/>
  <c r="AZ15" i="43" s="1"/>
  <c r="AN19" i="43"/>
  <c r="AZ19" i="43" s="1"/>
  <c r="AF37" i="43"/>
  <c r="AF47" i="43" s="1"/>
  <c r="S20" i="43" s="1"/>
  <c r="R3" i="43" s="1"/>
  <c r="AR20" i="43"/>
  <c r="AN20" i="43"/>
  <c r="AZ20" i="43" s="1"/>
  <c r="Z45" i="43"/>
  <c r="AF45" i="43" s="1"/>
  <c r="AN14" i="43"/>
  <c r="AZ14" i="43" s="1"/>
  <c r="AN16" i="43"/>
  <c r="AZ16" i="43" s="1"/>
  <c r="AN18" i="43"/>
  <c r="AZ18" i="43" s="1"/>
  <c r="AN21" i="43"/>
  <c r="AZ21" i="43" s="1"/>
  <c r="AN22" i="43"/>
  <c r="AZ22" i="43" s="1"/>
  <c r="AN23" i="43"/>
  <c r="AZ23" i="43" s="1"/>
  <c r="AN24" i="43"/>
  <c r="AZ24" i="43" s="1"/>
  <c r="AN25" i="43"/>
  <c r="AZ25" i="43" s="1"/>
  <c r="AN26" i="43"/>
  <c r="AZ26" i="43" s="1"/>
  <c r="AN27" i="43"/>
  <c r="AZ27" i="43" s="1"/>
  <c r="AN28" i="43"/>
  <c r="AZ28" i="43" s="1"/>
  <c r="AN29" i="43"/>
  <c r="AZ29" i="43" s="1"/>
  <c r="AN30" i="43"/>
  <c r="AZ30" i="43" s="1"/>
  <c r="AN31" i="43"/>
  <c r="AZ31" i="43" s="1"/>
  <c r="AN32" i="43"/>
  <c r="AZ32" i="43" s="1"/>
  <c r="AN33" i="43"/>
  <c r="AZ33" i="43" s="1"/>
  <c r="AA10" i="42"/>
  <c r="Z10" i="42" s="1"/>
  <c r="AF10" i="42" s="1"/>
  <c r="AR17" i="42"/>
  <c r="AF37" i="42"/>
  <c r="AF47" i="42" s="1"/>
  <c r="S20" i="42" s="1"/>
  <c r="R3" i="42" s="1"/>
  <c r="AR20" i="42"/>
  <c r="AN20" i="42"/>
  <c r="AZ20" i="42" s="1"/>
  <c r="AN14" i="42"/>
  <c r="AZ14" i="42" s="1"/>
  <c r="AN16" i="42"/>
  <c r="AZ16" i="42" s="1"/>
  <c r="AN18" i="42"/>
  <c r="AZ18" i="42" s="1"/>
  <c r="AN21" i="42"/>
  <c r="AZ21" i="42" s="1"/>
  <c r="AN22" i="42"/>
  <c r="AZ22" i="42" s="1"/>
  <c r="AN23" i="42"/>
  <c r="AZ23" i="42" s="1"/>
  <c r="AN24" i="42"/>
  <c r="AZ24" i="42" s="1"/>
  <c r="AN25" i="42"/>
  <c r="AZ25" i="42" s="1"/>
  <c r="AN26" i="42"/>
  <c r="AZ26" i="42" s="1"/>
  <c r="AN27" i="42"/>
  <c r="AZ27" i="42" s="1"/>
  <c r="AN28" i="42"/>
  <c r="AZ28" i="42" s="1"/>
  <c r="AN29" i="42"/>
  <c r="AZ29" i="42" s="1"/>
  <c r="AN30" i="42"/>
  <c r="AZ30" i="42" s="1"/>
  <c r="AN31" i="42"/>
  <c r="AZ31" i="42" s="1"/>
  <c r="AN32" i="42"/>
  <c r="AZ32" i="42" s="1"/>
  <c r="AN33" i="42"/>
  <c r="AZ33" i="42" s="1"/>
  <c r="AF37" i="40"/>
  <c r="AF47" i="40" s="1"/>
  <c r="S20" i="40" s="1"/>
  <c r="R3" i="40" s="1"/>
  <c r="Z6" i="40"/>
  <c r="AF6" i="40" s="1"/>
  <c r="AN15" i="40"/>
  <c r="AZ15" i="40" s="1"/>
  <c r="AN17" i="40"/>
  <c r="AZ17" i="40" s="1"/>
  <c r="AN19" i="40"/>
  <c r="AZ19" i="40" s="1"/>
  <c r="AN14" i="40"/>
  <c r="AZ14" i="40" s="1"/>
  <c r="AN16" i="40"/>
  <c r="AZ16" i="40" s="1"/>
  <c r="AN18" i="40"/>
  <c r="AZ18" i="40" s="1"/>
  <c r="AN21" i="40"/>
  <c r="AZ21" i="40" s="1"/>
  <c r="AN22" i="40"/>
  <c r="AZ22" i="40" s="1"/>
  <c r="AN23" i="40"/>
  <c r="AZ23" i="40" s="1"/>
  <c r="AN24" i="40"/>
  <c r="AZ24" i="40" s="1"/>
  <c r="AN25" i="40"/>
  <c r="AZ25" i="40" s="1"/>
  <c r="AN26" i="40"/>
  <c r="AZ26" i="40" s="1"/>
  <c r="AN27" i="40"/>
  <c r="AZ27" i="40" s="1"/>
  <c r="AN28" i="40"/>
  <c r="AZ28" i="40" s="1"/>
  <c r="AN29" i="40"/>
  <c r="AZ29" i="40" s="1"/>
  <c r="AN30" i="40"/>
  <c r="AZ30" i="40" s="1"/>
  <c r="AN31" i="40"/>
  <c r="AZ31" i="40" s="1"/>
  <c r="AN32" i="40"/>
  <c r="AZ32" i="40" s="1"/>
  <c r="AN33" i="40"/>
  <c r="AZ33" i="40" s="1"/>
  <c r="AF37" i="39"/>
  <c r="AF47" i="39" s="1"/>
  <c r="S20" i="39" s="1"/>
  <c r="R3" i="39" s="1"/>
  <c r="Z6" i="39"/>
  <c r="AF6" i="39" s="1"/>
  <c r="AN15" i="39"/>
  <c r="AZ15" i="39" s="1"/>
  <c r="AN17" i="39"/>
  <c r="AZ17" i="39" s="1"/>
  <c r="AN19" i="39"/>
  <c r="AZ19" i="39" s="1"/>
  <c r="AN14" i="39"/>
  <c r="AZ14" i="39" s="1"/>
  <c r="AN16" i="39"/>
  <c r="AZ16" i="39" s="1"/>
  <c r="AN18" i="39"/>
  <c r="AZ18" i="39" s="1"/>
  <c r="AN21" i="39"/>
  <c r="AZ21" i="39" s="1"/>
  <c r="AN22" i="39"/>
  <c r="AZ22" i="39" s="1"/>
  <c r="AN23" i="39"/>
  <c r="AZ23" i="39" s="1"/>
  <c r="AN24" i="39"/>
  <c r="AZ24" i="39" s="1"/>
  <c r="AN25" i="39"/>
  <c r="AZ25" i="39" s="1"/>
  <c r="AN26" i="39"/>
  <c r="AZ26" i="39" s="1"/>
  <c r="AN27" i="39"/>
  <c r="AZ27" i="39" s="1"/>
  <c r="AN28" i="39"/>
  <c r="AZ28" i="39" s="1"/>
  <c r="AN29" i="39"/>
  <c r="AZ29" i="39" s="1"/>
  <c r="AN30" i="39"/>
  <c r="AZ30" i="39" s="1"/>
  <c r="AN31" i="39"/>
  <c r="AZ31" i="39" s="1"/>
  <c r="AN32" i="39"/>
  <c r="AZ32" i="39" s="1"/>
  <c r="AN33" i="39"/>
  <c r="AZ33" i="39" s="1"/>
  <c r="AF37" i="38"/>
  <c r="AF47" i="38" s="1"/>
  <c r="S20" i="38" s="1"/>
  <c r="R3" i="38" s="1"/>
  <c r="Z6" i="38"/>
  <c r="AF6" i="38" s="1"/>
  <c r="AN15" i="38"/>
  <c r="AZ15" i="38" s="1"/>
  <c r="AN17" i="38"/>
  <c r="AZ17" i="38" s="1"/>
  <c r="AN19" i="38"/>
  <c r="AZ19" i="38" s="1"/>
  <c r="AN14" i="38"/>
  <c r="AZ14" i="38" s="1"/>
  <c r="AN16" i="38"/>
  <c r="AZ16" i="38" s="1"/>
  <c r="AN18" i="38"/>
  <c r="AZ18" i="38" s="1"/>
  <c r="AN21" i="38"/>
  <c r="AZ21" i="38" s="1"/>
  <c r="AN22" i="38"/>
  <c r="AZ22" i="38" s="1"/>
  <c r="AN23" i="38"/>
  <c r="AZ23" i="38" s="1"/>
  <c r="AN24" i="38"/>
  <c r="AZ24" i="38" s="1"/>
  <c r="AN25" i="38"/>
  <c r="AZ25" i="38" s="1"/>
  <c r="AN26" i="38"/>
  <c r="AZ26" i="38" s="1"/>
  <c r="AN27" i="38"/>
  <c r="AZ27" i="38" s="1"/>
  <c r="AN28" i="38"/>
  <c r="AZ28" i="38" s="1"/>
  <c r="AN29" i="38"/>
  <c r="AZ29" i="38" s="1"/>
  <c r="AN30" i="38"/>
  <c r="AZ30" i="38" s="1"/>
  <c r="AN31" i="38"/>
  <c r="AZ31" i="38" s="1"/>
  <c r="AN32" i="38"/>
  <c r="AZ32" i="38" s="1"/>
  <c r="AN33" i="38"/>
  <c r="AZ33" i="38" s="1"/>
  <c r="Z6" i="37"/>
  <c r="AF6" i="37" s="1"/>
  <c r="AF37" i="37" s="1"/>
  <c r="AF47" i="37" s="1"/>
  <c r="S20" i="37" s="1"/>
  <c r="R3" i="37" s="1"/>
  <c r="AN15" i="37"/>
  <c r="AZ15" i="37" s="1"/>
  <c r="AN17" i="37"/>
  <c r="AZ17" i="37" s="1"/>
  <c r="AN19" i="37"/>
  <c r="AZ19" i="37" s="1"/>
  <c r="AN14" i="37"/>
  <c r="AZ14" i="37" s="1"/>
  <c r="AN16" i="37"/>
  <c r="AZ16" i="37" s="1"/>
  <c r="AN18" i="37"/>
  <c r="AZ18" i="37" s="1"/>
  <c r="AN21" i="37"/>
  <c r="AZ21" i="37" s="1"/>
  <c r="AN22" i="37"/>
  <c r="AZ22" i="37" s="1"/>
  <c r="AN23" i="37"/>
  <c r="AZ23" i="37" s="1"/>
  <c r="AN24" i="37"/>
  <c r="AZ24" i="37" s="1"/>
  <c r="AN25" i="37"/>
  <c r="AZ25" i="37" s="1"/>
  <c r="AN26" i="37"/>
  <c r="AZ26" i="37" s="1"/>
  <c r="AN27" i="37"/>
  <c r="AZ27" i="37" s="1"/>
  <c r="AN28" i="37"/>
  <c r="AZ28" i="37" s="1"/>
  <c r="AN29" i="37"/>
  <c r="AZ29" i="37" s="1"/>
  <c r="AN30" i="37"/>
  <c r="AZ30" i="37" s="1"/>
  <c r="AN31" i="37"/>
  <c r="AZ31" i="37" s="1"/>
  <c r="AN32" i="37"/>
  <c r="AZ32" i="37" s="1"/>
  <c r="AN33" i="37"/>
  <c r="AZ33" i="37" s="1"/>
  <c r="AF37" i="36"/>
  <c r="AF47" i="36" s="1"/>
  <c r="S20" i="36" s="1"/>
  <c r="R3" i="36" s="1"/>
  <c r="Z6" i="36"/>
  <c r="AF6" i="36" s="1"/>
  <c r="AN15" i="36"/>
  <c r="AZ15" i="36" s="1"/>
  <c r="AN17" i="36"/>
  <c r="AZ17" i="36" s="1"/>
  <c r="AN19" i="36"/>
  <c r="AZ19" i="36" s="1"/>
  <c r="AN14" i="36"/>
  <c r="AZ14" i="36" s="1"/>
  <c r="AN16" i="36"/>
  <c r="AZ16" i="36" s="1"/>
  <c r="AN18" i="36"/>
  <c r="AZ18" i="36" s="1"/>
  <c r="AN21" i="36"/>
  <c r="AZ21" i="36" s="1"/>
  <c r="AN22" i="36"/>
  <c r="AZ22" i="36" s="1"/>
  <c r="AN23" i="36"/>
  <c r="AZ23" i="36" s="1"/>
  <c r="AN24" i="36"/>
  <c r="AZ24" i="36" s="1"/>
  <c r="AN25" i="36"/>
  <c r="AZ25" i="36" s="1"/>
  <c r="AN26" i="36"/>
  <c r="AZ26" i="36" s="1"/>
  <c r="AN27" i="36"/>
  <c r="AZ27" i="36" s="1"/>
  <c r="AN28" i="36"/>
  <c r="AZ28" i="36" s="1"/>
  <c r="AN29" i="36"/>
  <c r="AZ29" i="36" s="1"/>
  <c r="AN30" i="36"/>
  <c r="AZ30" i="36" s="1"/>
  <c r="AN31" i="36"/>
  <c r="AZ31" i="36" s="1"/>
  <c r="AN32" i="36"/>
  <c r="AZ32" i="36" s="1"/>
  <c r="AN33" i="36"/>
  <c r="AZ33" i="36" s="1"/>
  <c r="Z45" i="35"/>
  <c r="AF45" i="35" s="1"/>
  <c r="Z6" i="35"/>
  <c r="AF6" i="35" s="1"/>
  <c r="AF37" i="35" s="1"/>
  <c r="AF47" i="35" s="1"/>
  <c r="S20" i="35" s="1"/>
  <c r="R3" i="35" s="1"/>
  <c r="AN15" i="35"/>
  <c r="AZ15" i="35" s="1"/>
  <c r="AN17" i="35"/>
  <c r="AZ17" i="35" s="1"/>
  <c r="AN19" i="35"/>
  <c r="AZ19" i="35" s="1"/>
  <c r="AN14" i="35"/>
  <c r="AZ14" i="35" s="1"/>
  <c r="AN16" i="35"/>
  <c r="AZ16" i="35" s="1"/>
  <c r="AN18" i="35"/>
  <c r="AZ18" i="35" s="1"/>
  <c r="AN21" i="35"/>
  <c r="AZ21" i="35" s="1"/>
  <c r="AN22" i="35"/>
  <c r="AZ22" i="35" s="1"/>
  <c r="AN23" i="35"/>
  <c r="AZ23" i="35" s="1"/>
  <c r="AN24" i="35"/>
  <c r="AZ24" i="35" s="1"/>
  <c r="AN25" i="35"/>
  <c r="AZ25" i="35" s="1"/>
  <c r="AN26" i="35"/>
  <c r="AZ26" i="35" s="1"/>
  <c r="AN27" i="35"/>
  <c r="AZ27" i="35" s="1"/>
  <c r="AN28" i="35"/>
  <c r="AZ28" i="35" s="1"/>
  <c r="AN29" i="35"/>
  <c r="AZ29" i="35" s="1"/>
  <c r="AN30" i="35"/>
  <c r="AZ30" i="35" s="1"/>
  <c r="AN31" i="35"/>
  <c r="AZ31" i="35" s="1"/>
  <c r="AN32" i="35"/>
  <c r="AZ32" i="35" s="1"/>
  <c r="AN33" i="35"/>
  <c r="AZ33" i="35" s="1"/>
  <c r="AF37" i="34"/>
  <c r="AF47" i="34" s="1"/>
  <c r="S20" i="34" s="1"/>
  <c r="R3" i="34" s="1"/>
  <c r="Z6" i="34"/>
  <c r="AF6" i="34" s="1"/>
  <c r="AN15" i="34"/>
  <c r="AZ15" i="34" s="1"/>
  <c r="AN17" i="34"/>
  <c r="AZ17" i="34" s="1"/>
  <c r="AN19" i="34"/>
  <c r="AZ19" i="34" s="1"/>
  <c r="AN14" i="34"/>
  <c r="AZ14" i="34" s="1"/>
  <c r="AN16" i="34"/>
  <c r="AZ16" i="34" s="1"/>
  <c r="AN18" i="34"/>
  <c r="AZ18" i="34" s="1"/>
  <c r="AN21" i="34"/>
  <c r="AZ21" i="34" s="1"/>
  <c r="AN22" i="34"/>
  <c r="AZ22" i="34" s="1"/>
  <c r="AN23" i="34"/>
  <c r="AZ23" i="34" s="1"/>
  <c r="AN24" i="34"/>
  <c r="AZ24" i="34" s="1"/>
  <c r="AN25" i="34"/>
  <c r="AZ25" i="34" s="1"/>
  <c r="AN26" i="34"/>
  <c r="AZ26" i="34" s="1"/>
  <c r="AN27" i="34"/>
  <c r="AZ27" i="34" s="1"/>
  <c r="AN28" i="34"/>
  <c r="AZ28" i="34" s="1"/>
  <c r="AN29" i="34"/>
  <c r="AZ29" i="34" s="1"/>
  <c r="AN30" i="34"/>
  <c r="AZ30" i="34" s="1"/>
  <c r="AN31" i="34"/>
  <c r="AZ31" i="34" s="1"/>
  <c r="AN32" i="34"/>
  <c r="AZ32" i="34" s="1"/>
  <c r="AN33" i="34"/>
  <c r="AZ33" i="34" s="1"/>
  <c r="AF37" i="33"/>
  <c r="AF47" i="33" s="1"/>
  <c r="S20" i="33" s="1"/>
  <c r="R3" i="33" s="1"/>
  <c r="Z6" i="33"/>
  <c r="AF6" i="33" s="1"/>
  <c r="AN15" i="33"/>
  <c r="AZ15" i="33" s="1"/>
  <c r="AN17" i="33"/>
  <c r="AZ17" i="33" s="1"/>
  <c r="AN19" i="33"/>
  <c r="AZ19" i="33" s="1"/>
  <c r="AN14" i="33"/>
  <c r="AZ14" i="33" s="1"/>
  <c r="AN16" i="33"/>
  <c r="AZ16" i="33" s="1"/>
  <c r="AN18" i="33"/>
  <c r="AZ18" i="33" s="1"/>
  <c r="AN21" i="33"/>
  <c r="AZ21" i="33" s="1"/>
  <c r="AN22" i="33"/>
  <c r="AZ22" i="33" s="1"/>
  <c r="AN23" i="33"/>
  <c r="AZ23" i="33" s="1"/>
  <c r="AN24" i="33"/>
  <c r="AZ24" i="33" s="1"/>
  <c r="AN25" i="33"/>
  <c r="AZ25" i="33" s="1"/>
  <c r="AN26" i="33"/>
  <c r="AZ26" i="33" s="1"/>
  <c r="AN27" i="33"/>
  <c r="AZ27" i="33" s="1"/>
  <c r="AN28" i="33"/>
  <c r="AZ28" i="33" s="1"/>
  <c r="AN29" i="33"/>
  <c r="AZ29" i="33" s="1"/>
  <c r="AN30" i="33"/>
  <c r="AZ30" i="33" s="1"/>
  <c r="AN31" i="33"/>
  <c r="AZ31" i="33" s="1"/>
  <c r="AN32" i="33"/>
  <c r="AZ32" i="33" s="1"/>
  <c r="AN33" i="33"/>
  <c r="AZ33" i="33" s="1"/>
  <c r="AF37" i="32"/>
  <c r="AF47" i="32" s="1"/>
  <c r="S20" i="32" s="1"/>
  <c r="R3" i="32" s="1"/>
  <c r="Z6" i="32"/>
  <c r="AF6" i="32" s="1"/>
  <c r="AN15" i="32"/>
  <c r="AZ15" i="32" s="1"/>
  <c r="AN17" i="32"/>
  <c r="AZ17" i="32" s="1"/>
  <c r="AN19" i="32"/>
  <c r="AZ19" i="32" s="1"/>
  <c r="AN14" i="32"/>
  <c r="AZ14" i="32" s="1"/>
  <c r="AN16" i="32"/>
  <c r="AZ16" i="32" s="1"/>
  <c r="AN18" i="32"/>
  <c r="AZ18" i="32" s="1"/>
  <c r="AN21" i="32"/>
  <c r="AZ21" i="32" s="1"/>
  <c r="AN22" i="32"/>
  <c r="AZ22" i="32" s="1"/>
  <c r="AN23" i="32"/>
  <c r="AZ23" i="32" s="1"/>
  <c r="AN24" i="32"/>
  <c r="AZ24" i="32" s="1"/>
  <c r="AN25" i="32"/>
  <c r="AZ25" i="32" s="1"/>
  <c r="AN26" i="32"/>
  <c r="AZ26" i="32" s="1"/>
  <c r="AN27" i="32"/>
  <c r="AZ27" i="32" s="1"/>
  <c r="AN28" i="32"/>
  <c r="AZ28" i="32" s="1"/>
  <c r="AN29" i="32"/>
  <c r="AZ29" i="32" s="1"/>
  <c r="AN30" i="32"/>
  <c r="AZ30" i="32" s="1"/>
  <c r="AN31" i="32"/>
  <c r="AZ31" i="32" s="1"/>
  <c r="AN32" i="32"/>
  <c r="AZ32" i="32" s="1"/>
  <c r="AN33" i="32"/>
  <c r="AZ33" i="32" s="1"/>
  <c r="AF37" i="31"/>
  <c r="AF47" i="31" s="1"/>
  <c r="S20" i="31" s="1"/>
  <c r="R3" i="31" s="1"/>
  <c r="Z6" i="31"/>
  <c r="AF6" i="31" s="1"/>
  <c r="AN15" i="31"/>
  <c r="AZ15" i="31" s="1"/>
  <c r="AN17" i="31"/>
  <c r="AZ17" i="31" s="1"/>
  <c r="AN19" i="31"/>
  <c r="AZ19" i="31" s="1"/>
  <c r="AN14" i="31"/>
  <c r="AZ14" i="31" s="1"/>
  <c r="AN16" i="31"/>
  <c r="AZ16" i="31" s="1"/>
  <c r="AN18" i="31"/>
  <c r="AZ18" i="31" s="1"/>
  <c r="AN21" i="31"/>
  <c r="AZ21" i="31" s="1"/>
  <c r="AN22" i="31"/>
  <c r="AZ22" i="31" s="1"/>
  <c r="AN23" i="31"/>
  <c r="AZ23" i="31" s="1"/>
  <c r="AN24" i="31"/>
  <c r="AZ24" i="31" s="1"/>
  <c r="AN25" i="31"/>
  <c r="AZ25" i="31" s="1"/>
  <c r="AN26" i="31"/>
  <c r="AZ26" i="31" s="1"/>
  <c r="AN27" i="31"/>
  <c r="AZ27" i="31" s="1"/>
  <c r="AN28" i="31"/>
  <c r="AZ28" i="31" s="1"/>
  <c r="AN29" i="31"/>
  <c r="AZ29" i="31" s="1"/>
  <c r="AN30" i="31"/>
  <c r="AZ30" i="31" s="1"/>
  <c r="AN31" i="31"/>
  <c r="AZ31" i="31" s="1"/>
  <c r="AN32" i="31"/>
  <c r="AZ32" i="31" s="1"/>
  <c r="AN33" i="31"/>
  <c r="AZ33" i="31" s="1"/>
  <c r="AF37" i="30"/>
  <c r="AF47" i="30" s="1"/>
  <c r="S20" i="30" s="1"/>
  <c r="R3" i="30" s="1"/>
  <c r="Z6" i="30"/>
  <c r="AF6" i="30" s="1"/>
  <c r="AN15" i="30"/>
  <c r="AZ15" i="30" s="1"/>
  <c r="AN17" i="30"/>
  <c r="AZ17" i="30" s="1"/>
  <c r="AN19" i="30"/>
  <c r="AZ19" i="30" s="1"/>
  <c r="AN14" i="30"/>
  <c r="AZ14" i="30" s="1"/>
  <c r="AN16" i="30"/>
  <c r="AZ16" i="30" s="1"/>
  <c r="AN18" i="30"/>
  <c r="AZ18" i="30" s="1"/>
  <c r="AN21" i="30"/>
  <c r="AZ21" i="30" s="1"/>
  <c r="AN22" i="30"/>
  <c r="AZ22" i="30" s="1"/>
  <c r="AN23" i="30"/>
  <c r="AZ23" i="30" s="1"/>
  <c r="AN24" i="30"/>
  <c r="AZ24" i="30" s="1"/>
  <c r="AN25" i="30"/>
  <c r="AZ25" i="30" s="1"/>
  <c r="AN26" i="30"/>
  <c r="AZ26" i="30" s="1"/>
  <c r="AN27" i="30"/>
  <c r="AZ27" i="30" s="1"/>
  <c r="AN28" i="30"/>
  <c r="AZ28" i="30" s="1"/>
  <c r="AN29" i="30"/>
  <c r="AZ29" i="30" s="1"/>
  <c r="AN30" i="30"/>
  <c r="AZ30" i="30" s="1"/>
  <c r="AN31" i="30"/>
  <c r="AZ31" i="30" s="1"/>
  <c r="AN32" i="30"/>
  <c r="AZ32" i="30" s="1"/>
  <c r="AN33" i="30"/>
  <c r="AZ33" i="30" s="1"/>
  <c r="AF37" i="29"/>
  <c r="AF47" i="29" s="1"/>
  <c r="S20" i="29" s="1"/>
  <c r="R3" i="29" s="1"/>
  <c r="Z6" i="29"/>
  <c r="AF6" i="29" s="1"/>
  <c r="AN15" i="29"/>
  <c r="AZ15" i="29" s="1"/>
  <c r="AN17" i="29"/>
  <c r="AZ17" i="29" s="1"/>
  <c r="AN19" i="29"/>
  <c r="AZ19" i="29" s="1"/>
  <c r="AN14" i="29"/>
  <c r="AZ14" i="29" s="1"/>
  <c r="AN16" i="29"/>
  <c r="AZ16" i="29" s="1"/>
  <c r="AN18" i="29"/>
  <c r="AZ18" i="29" s="1"/>
  <c r="AN21" i="29"/>
  <c r="AZ21" i="29" s="1"/>
  <c r="AN22" i="29"/>
  <c r="AZ22" i="29" s="1"/>
  <c r="AN23" i="29"/>
  <c r="AZ23" i="29" s="1"/>
  <c r="AN24" i="29"/>
  <c r="AZ24" i="29" s="1"/>
  <c r="AN25" i="29"/>
  <c r="AZ25" i="29" s="1"/>
  <c r="AN26" i="29"/>
  <c r="AZ26" i="29" s="1"/>
  <c r="AN27" i="29"/>
  <c r="AZ27" i="29" s="1"/>
  <c r="AN28" i="29"/>
  <c r="AZ28" i="29" s="1"/>
  <c r="AN29" i="29"/>
  <c r="AZ29" i="29" s="1"/>
  <c r="AN30" i="29"/>
  <c r="AZ30" i="29" s="1"/>
  <c r="AN31" i="29"/>
  <c r="AZ31" i="29" s="1"/>
  <c r="AN32" i="29"/>
  <c r="AZ32" i="29" s="1"/>
  <c r="AN33" i="29"/>
  <c r="AZ33" i="29" s="1"/>
  <c r="AF37" i="28"/>
  <c r="AF47" i="28" s="1"/>
  <c r="S20" i="28" s="1"/>
  <c r="R3" i="28" s="1"/>
  <c r="Z6" i="28"/>
  <c r="AF6" i="28" s="1"/>
  <c r="AN15" i="28"/>
  <c r="AZ15" i="28" s="1"/>
  <c r="AN17" i="28"/>
  <c r="AZ17" i="28" s="1"/>
  <c r="AN19" i="28"/>
  <c r="AZ19" i="28" s="1"/>
  <c r="AN14" i="28"/>
  <c r="AZ14" i="28" s="1"/>
  <c r="AN16" i="28"/>
  <c r="AZ16" i="28" s="1"/>
  <c r="AN18" i="28"/>
  <c r="AZ18" i="28" s="1"/>
  <c r="AN21" i="28"/>
  <c r="AZ21" i="28" s="1"/>
  <c r="AN22" i="28"/>
  <c r="AZ22" i="28" s="1"/>
  <c r="AN23" i="28"/>
  <c r="AZ23" i="28" s="1"/>
  <c r="AN24" i="28"/>
  <c r="AZ24" i="28" s="1"/>
  <c r="AN25" i="28"/>
  <c r="AZ25" i="28" s="1"/>
  <c r="AN26" i="28"/>
  <c r="AZ26" i="28" s="1"/>
  <c r="AN27" i="28"/>
  <c r="AZ27" i="28" s="1"/>
  <c r="AN28" i="28"/>
  <c r="AZ28" i="28" s="1"/>
  <c r="AN29" i="28"/>
  <c r="AZ29" i="28" s="1"/>
  <c r="AN30" i="28"/>
  <c r="AZ30" i="28" s="1"/>
  <c r="AN31" i="28"/>
  <c r="AZ31" i="28" s="1"/>
  <c r="AN32" i="28"/>
  <c r="AZ32" i="28" s="1"/>
  <c r="AN33" i="28"/>
  <c r="AZ33" i="28" s="1"/>
  <c r="AF37" i="27"/>
  <c r="AF47" i="27" s="1"/>
  <c r="S20" i="27" s="1"/>
  <c r="R3" i="27" s="1"/>
  <c r="Z45" i="27"/>
  <c r="AF45" i="27" s="1"/>
  <c r="AN15" i="27"/>
  <c r="AZ15" i="27" s="1"/>
  <c r="AN17" i="27"/>
  <c r="AZ17" i="27" s="1"/>
  <c r="AN19" i="27"/>
  <c r="AZ19" i="27" s="1"/>
  <c r="AN14" i="27"/>
  <c r="AZ14" i="27" s="1"/>
  <c r="AN16" i="27"/>
  <c r="AZ16" i="27" s="1"/>
  <c r="AN18" i="27"/>
  <c r="AZ18" i="27" s="1"/>
  <c r="AN20" i="27"/>
  <c r="AZ20" i="27" s="1"/>
  <c r="AN21" i="27"/>
  <c r="AZ21" i="27" s="1"/>
  <c r="AN22" i="27"/>
  <c r="AZ22" i="27" s="1"/>
  <c r="AN23" i="27"/>
  <c r="AZ23" i="27" s="1"/>
  <c r="AN24" i="27"/>
  <c r="AZ24" i="27" s="1"/>
  <c r="AN25" i="27"/>
  <c r="AZ25" i="27" s="1"/>
  <c r="AN26" i="27"/>
  <c r="AZ26" i="27" s="1"/>
  <c r="AN27" i="27"/>
  <c r="AZ27" i="27" s="1"/>
  <c r="AN28" i="27"/>
  <c r="AZ28" i="27" s="1"/>
  <c r="AN29" i="27"/>
  <c r="AZ29" i="27" s="1"/>
  <c r="AN30" i="27"/>
  <c r="AZ30" i="27" s="1"/>
  <c r="AN31" i="27"/>
  <c r="AZ31" i="27" s="1"/>
  <c r="AN32" i="27"/>
  <c r="AZ32" i="27" s="1"/>
  <c r="AN33" i="27"/>
  <c r="AZ33" i="27" s="1"/>
  <c r="AF37" i="26"/>
  <c r="AF47" i="26" s="1"/>
  <c r="S20" i="26" s="1"/>
  <c r="R3" i="26" s="1"/>
  <c r="AN15" i="26"/>
  <c r="AZ15" i="26" s="1"/>
  <c r="AN17" i="26"/>
  <c r="AZ17" i="26" s="1"/>
  <c r="AN19" i="26"/>
  <c r="AZ19" i="26" s="1"/>
  <c r="AN14" i="26"/>
  <c r="AZ14" i="26" s="1"/>
  <c r="AN16" i="26"/>
  <c r="AZ16" i="26" s="1"/>
  <c r="AN18" i="26"/>
  <c r="AZ18" i="26" s="1"/>
  <c r="AN20" i="26"/>
  <c r="AZ20" i="26" s="1"/>
  <c r="AN21" i="26"/>
  <c r="AZ21" i="26" s="1"/>
  <c r="AN22" i="26"/>
  <c r="AZ22" i="26" s="1"/>
  <c r="AN23" i="26"/>
  <c r="AZ23" i="26" s="1"/>
  <c r="AN24" i="26"/>
  <c r="AZ24" i="26" s="1"/>
  <c r="AN25" i="26"/>
  <c r="AZ25" i="26" s="1"/>
  <c r="AN26" i="26"/>
  <c r="AZ26" i="26" s="1"/>
  <c r="AN27" i="26"/>
  <c r="AZ27" i="26" s="1"/>
  <c r="AN28" i="26"/>
  <c r="AZ28" i="26" s="1"/>
  <c r="AN29" i="26"/>
  <c r="AZ29" i="26" s="1"/>
  <c r="AN30" i="26"/>
  <c r="AZ30" i="26" s="1"/>
  <c r="AN31" i="26"/>
  <c r="AZ31" i="26" s="1"/>
  <c r="AN32" i="26"/>
  <c r="AZ32" i="26" s="1"/>
  <c r="AN33" i="26"/>
  <c r="AZ33" i="26" s="1"/>
  <c r="Z5" i="1"/>
  <c r="Z5" i="7" l="1"/>
  <c r="Z10" i="7" l="1"/>
  <c r="Z9" i="7"/>
  <c r="Z6" i="7"/>
  <c r="Z3" i="7"/>
  <c r="Z4" i="7"/>
  <c r="AA43" i="1" l="1"/>
  <c r="Z6" i="1"/>
  <c r="Z10" i="1" l="1"/>
  <c r="Z9" i="1"/>
  <c r="Z4" i="1"/>
  <c r="Z3" i="1"/>
  <c r="AV33" i="7" l="1"/>
  <c r="AU33" i="7"/>
  <c r="AV32" i="7"/>
  <c r="AU32" i="7"/>
  <c r="AV31" i="7"/>
  <c r="AU31" i="7"/>
  <c r="AV30" i="7"/>
  <c r="AU30" i="7"/>
  <c r="AV29" i="7"/>
  <c r="AU29" i="7"/>
  <c r="AV28" i="7"/>
  <c r="AU28" i="7"/>
  <c r="AV27" i="7"/>
  <c r="AU27" i="7"/>
  <c r="AV26" i="7"/>
  <c r="AU26" i="7"/>
  <c r="AV25" i="7"/>
  <c r="AU25" i="7"/>
  <c r="AV24" i="7"/>
  <c r="AU24" i="7"/>
  <c r="AV23" i="7"/>
  <c r="AU23" i="7"/>
  <c r="AV22" i="7"/>
  <c r="AU22" i="7"/>
  <c r="AV21" i="7"/>
  <c r="AU21" i="7"/>
  <c r="AV20" i="7"/>
  <c r="AV19" i="7"/>
  <c r="AU19" i="7"/>
  <c r="AV18" i="7"/>
  <c r="AU18" i="7"/>
  <c r="AV17" i="7"/>
  <c r="AU17" i="7"/>
  <c r="AV16" i="7"/>
  <c r="AU16" i="7"/>
  <c r="AV15" i="7"/>
  <c r="AU15" i="7"/>
  <c r="AV14" i="7"/>
  <c r="AU14" i="7"/>
  <c r="I35" i="7" l="1"/>
  <c r="AA43" i="7"/>
  <c r="H33" i="7"/>
  <c r="F33" i="7"/>
  <c r="D33" i="7"/>
  <c r="C33" i="7"/>
  <c r="AR33" i="7" s="1"/>
  <c r="H32" i="7"/>
  <c r="F32" i="7"/>
  <c r="D32" i="7"/>
  <c r="C32" i="7"/>
  <c r="AR32" i="7" s="1"/>
  <c r="H31" i="7"/>
  <c r="F31" i="7"/>
  <c r="D31" i="7"/>
  <c r="C31" i="7"/>
  <c r="AR31" i="7" s="1"/>
  <c r="H30" i="7"/>
  <c r="F30" i="7"/>
  <c r="D30" i="7"/>
  <c r="C30" i="7"/>
  <c r="AR30" i="7" s="1"/>
  <c r="H29" i="7"/>
  <c r="F29" i="7"/>
  <c r="D29" i="7"/>
  <c r="C29" i="7"/>
  <c r="AR29" i="7" s="1"/>
  <c r="H28" i="7"/>
  <c r="F28" i="7"/>
  <c r="D28" i="7"/>
  <c r="C28" i="7"/>
  <c r="AR28" i="7" s="1"/>
  <c r="H27" i="7"/>
  <c r="F27" i="7"/>
  <c r="D27" i="7"/>
  <c r="C27" i="7"/>
  <c r="AR27" i="7" s="1"/>
  <c r="H26" i="7"/>
  <c r="F26" i="7"/>
  <c r="D26" i="7"/>
  <c r="C26" i="7"/>
  <c r="AR26" i="7" s="1"/>
  <c r="H25" i="7"/>
  <c r="F25" i="7"/>
  <c r="D25" i="7"/>
  <c r="C25" i="7"/>
  <c r="AR25" i="7" s="1"/>
  <c r="H24" i="7"/>
  <c r="F24" i="7"/>
  <c r="D24" i="7"/>
  <c r="C24" i="7"/>
  <c r="AR24" i="7" s="1"/>
  <c r="H23" i="7"/>
  <c r="F23" i="7"/>
  <c r="D23" i="7"/>
  <c r="C23" i="7"/>
  <c r="AR23" i="7" s="1"/>
  <c r="H22" i="7"/>
  <c r="F22" i="7"/>
  <c r="D22" i="7"/>
  <c r="C22" i="7"/>
  <c r="AR22" i="7" s="1"/>
  <c r="H21" i="7"/>
  <c r="AO21" i="7" s="1"/>
  <c r="BA21" i="7" s="1"/>
  <c r="F21" i="7"/>
  <c r="D21" i="7"/>
  <c r="C21" i="7"/>
  <c r="AR21" i="7" s="1"/>
  <c r="H20" i="7"/>
  <c r="F20" i="7"/>
  <c r="D20" i="7"/>
  <c r="C20" i="7"/>
  <c r="H19" i="7"/>
  <c r="F19" i="7"/>
  <c r="D19" i="7"/>
  <c r="C19" i="7"/>
  <c r="O10" i="7"/>
  <c r="M10" i="7"/>
  <c r="K10" i="7"/>
  <c r="AU20" i="7"/>
  <c r="AW20" i="7" s="1"/>
  <c r="AW17" i="7"/>
  <c r="AX15" i="7"/>
  <c r="AC4" i="1"/>
  <c r="AW33" i="7"/>
  <c r="AO33" i="7"/>
  <c r="BA33" i="7" s="1"/>
  <c r="AW32" i="7"/>
  <c r="AO32" i="7"/>
  <c r="BA32" i="7" s="1"/>
  <c r="AW31" i="7"/>
  <c r="AO31" i="7"/>
  <c r="BA31" i="7" s="1"/>
  <c r="AW30" i="7"/>
  <c r="AO30" i="7"/>
  <c r="BA30" i="7" s="1"/>
  <c r="AW29" i="7"/>
  <c r="AO29" i="7"/>
  <c r="BA29" i="7" s="1"/>
  <c r="AW28" i="7"/>
  <c r="AO28" i="7"/>
  <c r="BA28" i="7" s="1"/>
  <c r="AW27" i="7"/>
  <c r="AO27" i="7"/>
  <c r="BA27" i="7" s="1"/>
  <c r="AW26" i="7"/>
  <c r="AO26" i="7"/>
  <c r="BA26" i="7" s="1"/>
  <c r="AW25" i="7"/>
  <c r="AO25" i="7"/>
  <c r="BA25" i="7" s="1"/>
  <c r="AW24" i="7"/>
  <c r="AO24" i="7"/>
  <c r="BA24" i="7" s="1"/>
  <c r="AW23" i="7"/>
  <c r="AO23" i="7"/>
  <c r="BA23" i="7" s="1"/>
  <c r="AW22" i="7"/>
  <c r="AO22" i="7"/>
  <c r="BA22" i="7" s="1"/>
  <c r="AW21" i="7"/>
  <c r="AN21" i="7"/>
  <c r="AZ21" i="7" s="1"/>
  <c r="AR20" i="7"/>
  <c r="AO20" i="7"/>
  <c r="BA20" i="7" s="1"/>
  <c r="AN20" i="7"/>
  <c r="AZ20" i="7" s="1"/>
  <c r="AW19" i="7"/>
  <c r="AR19" i="7"/>
  <c r="AO19" i="7"/>
  <c r="BA19" i="7" s="1"/>
  <c r="AN19" i="7"/>
  <c r="AZ19" i="7" s="1"/>
  <c r="AX18" i="7"/>
  <c r="AW18" i="7"/>
  <c r="AX17" i="7"/>
  <c r="AX16" i="7"/>
  <c r="AW16" i="7"/>
  <c r="AW15" i="7"/>
  <c r="AX14" i="7"/>
  <c r="AW14" i="7"/>
  <c r="AI12" i="7"/>
  <c r="AH12" i="7"/>
  <c r="AG12" i="7"/>
  <c r="AF12" i="7"/>
  <c r="AN9" i="7"/>
  <c r="AF9" i="7"/>
  <c r="BP7" i="7"/>
  <c r="BO7" i="7"/>
  <c r="BN7" i="7"/>
  <c r="BM7" i="7"/>
  <c r="BL7" i="7"/>
  <c r="BJ7" i="7"/>
  <c r="BI7" i="7"/>
  <c r="BH7" i="7"/>
  <c r="BG7" i="7"/>
  <c r="BA6" i="7"/>
  <c r="AZ6" i="7"/>
  <c r="AY6" i="7"/>
  <c r="AX6" i="7"/>
  <c r="AW6" i="7"/>
  <c r="AV6" i="7"/>
  <c r="AU6" i="7"/>
  <c r="AT6" i="7"/>
  <c r="AN6" i="7"/>
  <c r="AF6" i="7"/>
  <c r="AC5" i="7"/>
  <c r="AA5" i="7" s="1"/>
  <c r="AF5" i="7" s="1"/>
  <c r="AC4" i="7"/>
  <c r="AA4" i="7" s="1"/>
  <c r="AF4" i="7" s="1"/>
  <c r="AF3" i="7"/>
  <c r="AF2" i="7"/>
  <c r="AN22" i="7" l="1"/>
  <c r="AZ22" i="7" s="1"/>
  <c r="AN23" i="7"/>
  <c r="AZ23" i="7" s="1"/>
  <c r="AN24" i="7"/>
  <c r="AZ24" i="7" s="1"/>
  <c r="AN25" i="7"/>
  <c r="AZ25" i="7" s="1"/>
  <c r="AN26" i="7"/>
  <c r="AZ26" i="7" s="1"/>
  <c r="AN27" i="7"/>
  <c r="AZ27" i="7" s="1"/>
  <c r="AN28" i="7"/>
  <c r="AZ28" i="7" s="1"/>
  <c r="AN29" i="7"/>
  <c r="AZ29" i="7" s="1"/>
  <c r="AN30" i="7"/>
  <c r="AZ30" i="7" s="1"/>
  <c r="AN31" i="7"/>
  <c r="AZ31" i="7" s="1"/>
  <c r="AN32" i="7"/>
  <c r="AZ32" i="7" s="1"/>
  <c r="AN33" i="7"/>
  <c r="AZ33" i="7" s="1"/>
  <c r="AA10" i="7"/>
  <c r="AF10" i="7" s="1"/>
  <c r="AF37" i="7" s="1"/>
  <c r="BP7" i="1"/>
  <c r="BO7" i="1"/>
  <c r="BN7" i="1"/>
  <c r="BM7" i="1"/>
  <c r="BL7" i="1"/>
  <c r="BJ7" i="1"/>
  <c r="BI7" i="1"/>
  <c r="BH7" i="1"/>
  <c r="BG7" i="1"/>
  <c r="AC5" i="1"/>
  <c r="AA5" i="1" s="1"/>
  <c r="AA4" i="1"/>
  <c r="AI12" i="1" l="1"/>
  <c r="AH12" i="1"/>
  <c r="AG12" i="1"/>
  <c r="AF12" i="1"/>
  <c r="AF2" i="1"/>
  <c r="AW33" i="1"/>
  <c r="AR33" i="1"/>
  <c r="AB33" i="1" s="1"/>
  <c r="AH33" i="1" s="1"/>
  <c r="AO33" i="1"/>
  <c r="BA33" i="1" s="1"/>
  <c r="AN33" i="1"/>
  <c r="AZ33" i="1" s="1"/>
  <c r="AM33" i="1"/>
  <c r="AL33" i="1"/>
  <c r="AK33" i="1"/>
  <c r="AJ33" i="1"/>
  <c r="AW32" i="1"/>
  <c r="AR32" i="1"/>
  <c r="AB32" i="1" s="1"/>
  <c r="AH32" i="1" s="1"/>
  <c r="AO32" i="1"/>
  <c r="BA32" i="1" s="1"/>
  <c r="AN32" i="1"/>
  <c r="AZ32" i="1" s="1"/>
  <c r="AM32" i="1"/>
  <c r="AL32" i="1"/>
  <c r="AK32" i="1"/>
  <c r="AJ32" i="1"/>
  <c r="AW31" i="1"/>
  <c r="AR31" i="1"/>
  <c r="AO31" i="1"/>
  <c r="BA31" i="1" s="1"/>
  <c r="AN31" i="1"/>
  <c r="AZ31" i="1" s="1"/>
  <c r="AM31" i="1"/>
  <c r="AL31" i="1"/>
  <c r="AK31" i="1"/>
  <c r="AJ31" i="1"/>
  <c r="AW30" i="1"/>
  <c r="AR30" i="1"/>
  <c r="AB30" i="1" s="1"/>
  <c r="AH30" i="1" s="1"/>
  <c r="AO30" i="1"/>
  <c r="BA30" i="1" s="1"/>
  <c r="AN30" i="1"/>
  <c r="AZ30" i="1" s="1"/>
  <c r="AM30" i="1"/>
  <c r="AL30" i="1"/>
  <c r="AK30" i="1"/>
  <c r="AJ30" i="1"/>
  <c r="AW29" i="1"/>
  <c r="AR29" i="1"/>
  <c r="AO29" i="1"/>
  <c r="BA29" i="1" s="1"/>
  <c r="AN29" i="1"/>
  <c r="AZ29" i="1" s="1"/>
  <c r="AM29" i="1"/>
  <c r="AL29" i="1"/>
  <c r="AK29" i="1"/>
  <c r="AJ29" i="1"/>
  <c r="AW28" i="1"/>
  <c r="AR28" i="1"/>
  <c r="AB28" i="1" s="1"/>
  <c r="AH28" i="1" s="1"/>
  <c r="AO28" i="1"/>
  <c r="BA28" i="1" s="1"/>
  <c r="AN28" i="1"/>
  <c r="AZ28" i="1" s="1"/>
  <c r="AM28" i="1"/>
  <c r="AL28" i="1"/>
  <c r="AK28" i="1"/>
  <c r="AJ28" i="1"/>
  <c r="AW27" i="1"/>
  <c r="AR27" i="1"/>
  <c r="AO27" i="1"/>
  <c r="BA27" i="1" s="1"/>
  <c r="AN27" i="1"/>
  <c r="AZ27" i="1" s="1"/>
  <c r="AM27" i="1"/>
  <c r="AL27" i="1"/>
  <c r="AK27" i="1"/>
  <c r="AJ27" i="1"/>
  <c r="AW26" i="1"/>
  <c r="AR26" i="1"/>
  <c r="AB26" i="1" s="1"/>
  <c r="AH26" i="1" s="1"/>
  <c r="AO26" i="1"/>
  <c r="BA26" i="1" s="1"/>
  <c r="AN26" i="1"/>
  <c r="AZ26" i="1" s="1"/>
  <c r="AM26" i="1"/>
  <c r="AL26" i="1"/>
  <c r="AK26" i="1"/>
  <c r="AJ26" i="1"/>
  <c r="AW25" i="1"/>
  <c r="AR25" i="1"/>
  <c r="AO25" i="1"/>
  <c r="BA25" i="1" s="1"/>
  <c r="AN25" i="1"/>
  <c r="AZ25" i="1" s="1"/>
  <c r="AM25" i="1"/>
  <c r="AL25" i="1"/>
  <c r="AK25" i="1"/>
  <c r="AJ25" i="1"/>
  <c r="AW24" i="1"/>
  <c r="AR24" i="1"/>
  <c r="AB24" i="1" s="1"/>
  <c r="AH24" i="1" s="1"/>
  <c r="AO24" i="1"/>
  <c r="BA24" i="1" s="1"/>
  <c r="AN24" i="1"/>
  <c r="AZ24" i="1" s="1"/>
  <c r="AM24" i="1"/>
  <c r="AL24" i="1"/>
  <c r="AK24" i="1"/>
  <c r="AJ24" i="1"/>
  <c r="AW23" i="1"/>
  <c r="AR23" i="1"/>
  <c r="AO23" i="1"/>
  <c r="BA23" i="1" s="1"/>
  <c r="AN23" i="1"/>
  <c r="AZ23" i="1" s="1"/>
  <c r="AM23" i="1"/>
  <c r="AL23" i="1"/>
  <c r="AK23" i="1"/>
  <c r="AJ23" i="1"/>
  <c r="AW22" i="1"/>
  <c r="AR22" i="1"/>
  <c r="AB22" i="1" s="1"/>
  <c r="AH22" i="1" s="1"/>
  <c r="AO22" i="1"/>
  <c r="BA22" i="1" s="1"/>
  <c r="AN22" i="1"/>
  <c r="AZ22" i="1" s="1"/>
  <c r="AM22" i="1"/>
  <c r="AL22" i="1"/>
  <c r="AK22" i="1"/>
  <c r="AJ22" i="1"/>
  <c r="AW21" i="1"/>
  <c r="AR21" i="1"/>
  <c r="AO21" i="1"/>
  <c r="BA21" i="1" s="1"/>
  <c r="AN21" i="1"/>
  <c r="AZ21" i="1" s="1"/>
  <c r="AM21" i="1"/>
  <c r="AL21" i="1"/>
  <c r="AK21" i="1"/>
  <c r="AJ21" i="1"/>
  <c r="AW20" i="1"/>
  <c r="AR20" i="1"/>
  <c r="AB20" i="1" s="1"/>
  <c r="AH20" i="1" s="1"/>
  <c r="AO20" i="1"/>
  <c r="BA20" i="1" s="1"/>
  <c r="AN20" i="1"/>
  <c r="AZ20" i="1" s="1"/>
  <c r="AM20" i="1"/>
  <c r="AL20" i="1"/>
  <c r="AK20" i="1"/>
  <c r="AJ20" i="1"/>
  <c r="AO19" i="1"/>
  <c r="BA19" i="1" s="1"/>
  <c r="AO18" i="1"/>
  <c r="BA18" i="1" s="1"/>
  <c r="AO17" i="1"/>
  <c r="BA17" i="1" s="1"/>
  <c r="AO16" i="1"/>
  <c r="BA16" i="1" s="1"/>
  <c r="AO15" i="1"/>
  <c r="BA15" i="1" s="1"/>
  <c r="AO14" i="1"/>
  <c r="BA14" i="1" s="1"/>
  <c r="AN19" i="1"/>
  <c r="AZ19" i="1" s="1"/>
  <c r="AN18" i="1"/>
  <c r="AN17" i="1"/>
  <c r="AN16" i="1"/>
  <c r="AN15" i="1"/>
  <c r="AN14" i="1"/>
  <c r="AN9" i="1"/>
  <c r="AN6" i="1"/>
  <c r="AW19" i="1"/>
  <c r="AR19" i="1"/>
  <c r="AM19" i="1"/>
  <c r="AL19" i="1"/>
  <c r="AK19" i="1"/>
  <c r="AJ19" i="1"/>
  <c r="AZ15" i="1" l="1"/>
  <c r="F15" i="7"/>
  <c r="C15" i="7"/>
  <c r="H15" i="7"/>
  <c r="AO15" i="7" s="1"/>
  <c r="BA15" i="7" s="1"/>
  <c r="D15" i="7"/>
  <c r="AZ17" i="1"/>
  <c r="H17" i="7"/>
  <c r="AO17" i="7" s="1"/>
  <c r="BA17" i="7" s="1"/>
  <c r="D17" i="7"/>
  <c r="C17" i="7"/>
  <c r="F17" i="7"/>
  <c r="AZ16" i="1"/>
  <c r="F16" i="7"/>
  <c r="C16" i="7"/>
  <c r="H16" i="7"/>
  <c r="AO16" i="7" s="1"/>
  <c r="BA16" i="7" s="1"/>
  <c r="D16" i="7"/>
  <c r="AZ14" i="1"/>
  <c r="D34" i="1" s="1"/>
  <c r="F14" i="7"/>
  <c r="C14" i="7"/>
  <c r="H14" i="7"/>
  <c r="AO14" i="7" s="1"/>
  <c r="BA14" i="7" s="1"/>
  <c r="D14" i="7"/>
  <c r="AZ18" i="1"/>
  <c r="F18" i="7"/>
  <c r="C18" i="7"/>
  <c r="D18" i="7"/>
  <c r="H18" i="7"/>
  <c r="AO18" i="7" s="1"/>
  <c r="BA18" i="7" s="1"/>
  <c r="AA27" i="1"/>
  <c r="AG27" i="1" s="1"/>
  <c r="AA29" i="1"/>
  <c r="AG29" i="1" s="1"/>
  <c r="AA31" i="1"/>
  <c r="AG31" i="1" s="1"/>
  <c r="AA33" i="1"/>
  <c r="AG33" i="1" s="1"/>
  <c r="AC33" i="1"/>
  <c r="AI33" i="1" s="1"/>
  <c r="AC19" i="1"/>
  <c r="AI19" i="1" s="1"/>
  <c r="AC21" i="1"/>
  <c r="AI21" i="1" s="1"/>
  <c r="AC23" i="1"/>
  <c r="AI23" i="1" s="1"/>
  <c r="AA25" i="1"/>
  <c r="AG25" i="1" s="1"/>
  <c r="AC25" i="1"/>
  <c r="AI25" i="1" s="1"/>
  <c r="AC27" i="1"/>
  <c r="AI27" i="1" s="1"/>
  <c r="AC29" i="1"/>
  <c r="AI29" i="1" s="1"/>
  <c r="AC31" i="1"/>
  <c r="AI31" i="1" s="1"/>
  <c r="AC32" i="1"/>
  <c r="AI32" i="1" s="1"/>
  <c r="Z20" i="1"/>
  <c r="AF20" i="1" s="1"/>
  <c r="Z24" i="1"/>
  <c r="AF24" i="1" s="1"/>
  <c r="Z28" i="1"/>
  <c r="AF28" i="1" s="1"/>
  <c r="Z32" i="1"/>
  <c r="AF32" i="1" s="1"/>
  <c r="Z22" i="1"/>
  <c r="AF22" i="1" s="1"/>
  <c r="Z26" i="1"/>
  <c r="AF26" i="1" s="1"/>
  <c r="Z30" i="1"/>
  <c r="AF30" i="1" s="1"/>
  <c r="Z19" i="1"/>
  <c r="AF19" i="1" s="1"/>
  <c r="Z21" i="1"/>
  <c r="AF21" i="1" s="1"/>
  <c r="Z23" i="1"/>
  <c r="AF23" i="1" s="1"/>
  <c r="Z25" i="1"/>
  <c r="AF25" i="1" s="1"/>
  <c r="Z27" i="1"/>
  <c r="AF27" i="1" s="1"/>
  <c r="Z29" i="1"/>
  <c r="AF29" i="1" s="1"/>
  <c r="Z31" i="1"/>
  <c r="AF31" i="1" s="1"/>
  <c r="Z33" i="1"/>
  <c r="AF33" i="1" s="1"/>
  <c r="AA20" i="1"/>
  <c r="AG20" i="1" s="1"/>
  <c r="AA22" i="1"/>
  <c r="AG22" i="1" s="1"/>
  <c r="AA24" i="1"/>
  <c r="AG24" i="1" s="1"/>
  <c r="AA26" i="1"/>
  <c r="AG26" i="1" s="1"/>
  <c r="AA28" i="1"/>
  <c r="AA30" i="1"/>
  <c r="AG30" i="1" s="1"/>
  <c r="AA32" i="1"/>
  <c r="AG32" i="1" s="1"/>
  <c r="AB19" i="1"/>
  <c r="AH19" i="1" s="1"/>
  <c r="AB21" i="1"/>
  <c r="AH21" i="1" s="1"/>
  <c r="AB23" i="1"/>
  <c r="AH23" i="1" s="1"/>
  <c r="AB25" i="1"/>
  <c r="AH25" i="1" s="1"/>
  <c r="AB27" i="1"/>
  <c r="AH27" i="1" s="1"/>
  <c r="AB29" i="1"/>
  <c r="AH29" i="1" s="1"/>
  <c r="AB31" i="1"/>
  <c r="AH31" i="1" s="1"/>
  <c r="AC20" i="1"/>
  <c r="AI20" i="1" s="1"/>
  <c r="AC22" i="1"/>
  <c r="AI22" i="1" s="1"/>
  <c r="AC24" i="1"/>
  <c r="AI24" i="1" s="1"/>
  <c r="AC26" i="1"/>
  <c r="AI26" i="1" s="1"/>
  <c r="AC28" i="1"/>
  <c r="AI28" i="1" s="1"/>
  <c r="AC30" i="1"/>
  <c r="AI30" i="1" s="1"/>
  <c r="AA19" i="1"/>
  <c r="AG19" i="1" s="1"/>
  <c r="AA21" i="1"/>
  <c r="AA23" i="1"/>
  <c r="AG23" i="1" s="1"/>
  <c r="AF6" i="1"/>
  <c r="AF3" i="1"/>
  <c r="AF9" i="1"/>
  <c r="AR16" i="7" l="1"/>
  <c r="AN16" i="7"/>
  <c r="AZ16" i="7" s="1"/>
  <c r="AR17" i="7"/>
  <c r="AN17" i="7"/>
  <c r="AZ17" i="7" s="1"/>
  <c r="AR15" i="7"/>
  <c r="AN15" i="7"/>
  <c r="AZ15" i="7" s="1"/>
  <c r="AN14" i="7"/>
  <c r="AZ14" i="7" s="1"/>
  <c r="AR14" i="7"/>
  <c r="Z43" i="1"/>
  <c r="Z45" i="1" s="1"/>
  <c r="AF45" i="1" s="1"/>
  <c r="D34" i="7"/>
  <c r="Z43" i="7" s="1"/>
  <c r="Z45" i="7" s="1"/>
  <c r="AF45" i="7" s="1"/>
  <c r="AR18" i="7"/>
  <c r="AN18" i="7"/>
  <c r="AZ18" i="7" s="1"/>
  <c r="AG21" i="1"/>
  <c r="AG28" i="1"/>
  <c r="AX18" i="1" l="1"/>
  <c r="AW18" i="1"/>
  <c r="AX17" i="1"/>
  <c r="AW17" i="1"/>
  <c r="AX16" i="1"/>
  <c r="AW16" i="1"/>
  <c r="AX15" i="1"/>
  <c r="AW15" i="1"/>
  <c r="AW14" i="1"/>
  <c r="AX14" i="1"/>
  <c r="AM18" i="1"/>
  <c r="AL18" i="1"/>
  <c r="AK18" i="1"/>
  <c r="AJ18" i="1"/>
  <c r="AM17" i="1"/>
  <c r="AL17" i="1"/>
  <c r="AK17" i="1"/>
  <c r="AJ17" i="1"/>
  <c r="AM16" i="1"/>
  <c r="AL16" i="1"/>
  <c r="AK16" i="1"/>
  <c r="AJ16" i="1"/>
  <c r="AM15" i="1"/>
  <c r="AL15" i="1"/>
  <c r="AK15" i="1"/>
  <c r="AJ15" i="1"/>
  <c r="AM14" i="1"/>
  <c r="AL14" i="1"/>
  <c r="AK14" i="1"/>
  <c r="AJ14" i="1"/>
  <c r="AR18" i="1"/>
  <c r="AA18" i="1" s="1"/>
  <c r="AG18" i="1" s="1"/>
  <c r="AR17" i="1"/>
  <c r="AR16" i="1"/>
  <c r="Z16" i="1" s="1"/>
  <c r="AF16" i="1" s="1"/>
  <c r="AR15" i="1"/>
  <c r="AB15" i="1" s="1"/>
  <c r="AH15" i="1" s="1"/>
  <c r="AR14" i="1"/>
  <c r="AA10" i="1"/>
  <c r="AF10" i="1" s="1"/>
  <c r="BA6" i="1"/>
  <c r="AZ6" i="1"/>
  <c r="AY6" i="1"/>
  <c r="AX6" i="1"/>
  <c r="AW6" i="1"/>
  <c r="AV6" i="1"/>
  <c r="AU6" i="1"/>
  <c r="AT6" i="1"/>
  <c r="Z17" i="1" l="1"/>
  <c r="AF17" i="1" s="1"/>
  <c r="AA16" i="1"/>
  <c r="AG16" i="1" s="1"/>
  <c r="AB16" i="1"/>
  <c r="AH16" i="1" s="1"/>
  <c r="Z14" i="1"/>
  <c r="AB14" i="1"/>
  <c r="AA14" i="1"/>
  <c r="AC16" i="1"/>
  <c r="AI16" i="1" s="1"/>
  <c r="AA17" i="1"/>
  <c r="AG17" i="1" s="1"/>
  <c r="AC18" i="1"/>
  <c r="AI18" i="1" s="1"/>
  <c r="AB17" i="1"/>
  <c r="AH17" i="1" s="1"/>
  <c r="AC17" i="1"/>
  <c r="AI17" i="1" s="1"/>
  <c r="AC15" i="1"/>
  <c r="AI15" i="1" s="1"/>
  <c r="AA15" i="1"/>
  <c r="AG15" i="1" s="1"/>
  <c r="Z15" i="1"/>
  <c r="AF15" i="1" s="1"/>
  <c r="AC14" i="1"/>
  <c r="Z18" i="1"/>
  <c r="AF18" i="1" s="1"/>
  <c r="AB18" i="1"/>
  <c r="AH18" i="1" s="1"/>
  <c r="AF5" i="1"/>
  <c r="AH14" i="1" l="1"/>
  <c r="AH39" i="1" s="1"/>
  <c r="AI14" i="1"/>
  <c r="AI39" i="1" s="1"/>
  <c r="AG14" i="1"/>
  <c r="AG39" i="1" s="1"/>
  <c r="AF14" i="1"/>
  <c r="AF39" i="1" s="1"/>
  <c r="AF41" i="1" l="1"/>
  <c r="AF39" i="7"/>
  <c r="AI41" i="1"/>
  <c r="AI39" i="7"/>
  <c r="AI41" i="7" s="1"/>
  <c r="AG41" i="1"/>
  <c r="AG39" i="7"/>
  <c r="AG41" i="7" s="1"/>
  <c r="AH41" i="1"/>
  <c r="AH39" i="7"/>
  <c r="AH41" i="7" s="1"/>
  <c r="AF4" i="1"/>
  <c r="AF37" i="1" s="1"/>
  <c r="AF47" i="1" l="1"/>
  <c r="S20" i="1" s="1"/>
  <c r="R3" i="1" s="1"/>
  <c r="Z35" i="7"/>
  <c r="AF41" i="7"/>
  <c r="AF47" i="7" s="1"/>
  <c r="S20" i="7" s="1"/>
  <c r="R3" i="7" s="1"/>
</calcChain>
</file>

<file path=xl/sharedStrings.xml><?xml version="1.0" encoding="utf-8"?>
<sst xmlns="http://schemas.openxmlformats.org/spreadsheetml/2006/main" count="2743" uniqueCount="51">
  <si>
    <t>別紙様式14</t>
    <rPh sb="0" eb="2">
      <t>ベッシ</t>
    </rPh>
    <rPh sb="2" eb="4">
      <t>ヨウシキ</t>
    </rPh>
    <phoneticPr fontId="1"/>
  </si>
  <si>
    <t>訪問診療に係る記録書</t>
    <rPh sb="0" eb="2">
      <t>ホウモン</t>
    </rPh>
    <rPh sb="2" eb="4">
      <t>シンリョウ</t>
    </rPh>
    <rPh sb="5" eb="6">
      <t>カカ</t>
    </rPh>
    <rPh sb="7" eb="10">
      <t>キロクショ</t>
    </rPh>
    <phoneticPr fontId="1"/>
  </si>
  <si>
    <t>（患者氏名）</t>
    <rPh sb="1" eb="3">
      <t>カンジャ</t>
    </rPh>
    <rPh sb="3" eb="5">
      <t>シメイ</t>
    </rPh>
    <phoneticPr fontId="1"/>
  </si>
  <si>
    <t>（要介護度）</t>
    <rPh sb="1" eb="4">
      <t>ヨウカイゴ</t>
    </rPh>
    <rPh sb="4" eb="5">
      <t>ド</t>
    </rPh>
    <phoneticPr fontId="1"/>
  </si>
  <si>
    <t>（認知症の日常生活自立度）</t>
    <rPh sb="1" eb="4">
      <t>ニンチショウ</t>
    </rPh>
    <rPh sb="5" eb="7">
      <t>ニチジョウ</t>
    </rPh>
    <rPh sb="7" eb="9">
      <t>セイカツ</t>
    </rPh>
    <rPh sb="9" eb="12">
      <t>ジリツド</t>
    </rPh>
    <phoneticPr fontId="1"/>
  </si>
  <si>
    <t>要支援</t>
  </si>
  <si>
    <t>（訪問診療が必要な理由）</t>
    <rPh sb="1" eb="3">
      <t>ホウモン</t>
    </rPh>
    <rPh sb="3" eb="5">
      <t>シンリョウ</t>
    </rPh>
    <rPh sb="6" eb="8">
      <t>ヒツヨウ</t>
    </rPh>
    <rPh sb="9" eb="11">
      <t>リユウ</t>
    </rPh>
    <phoneticPr fontId="1"/>
  </si>
  <si>
    <t>患者氏名</t>
    <rPh sb="0" eb="2">
      <t>カンジャ</t>
    </rPh>
    <rPh sb="2" eb="4">
      <t>シメイ</t>
    </rPh>
    <phoneticPr fontId="1"/>
  </si>
  <si>
    <t>診療時間</t>
    <rPh sb="0" eb="2">
      <t>シンリョウ</t>
    </rPh>
    <rPh sb="2" eb="4">
      <t>ジカン</t>
    </rPh>
    <phoneticPr fontId="1"/>
  </si>
  <si>
    <t>診療場所（住所及び名称）</t>
    <rPh sb="0" eb="2">
      <t>シンリョウ</t>
    </rPh>
    <rPh sb="2" eb="4">
      <t>バショ</t>
    </rPh>
    <rPh sb="5" eb="7">
      <t>ジュウショ</t>
    </rPh>
    <rPh sb="7" eb="8">
      <t>オヨ</t>
    </rPh>
    <rPh sb="9" eb="11">
      <t>メイショウ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</si>
  <si>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</si>
  <si>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</si>
  <si>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</si>
  <si>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</si>
  <si>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（開始時刻及び終了時刻）</t>
    <rPh sb="1" eb="3">
      <t>カイシ</t>
    </rPh>
    <rPh sb="3" eb="5">
      <t>ジコク</t>
    </rPh>
    <rPh sb="5" eb="6">
      <t>オヨ</t>
    </rPh>
    <rPh sb="7" eb="9">
      <t>シュウリョウ</t>
    </rPh>
    <rPh sb="9" eb="11">
      <t>ジコク</t>
    </rPh>
    <phoneticPr fontId="1"/>
  </si>
  <si>
    <t>在宅患者訪問診療料２</t>
    <rPh sb="0" eb="2">
      <t>ザイタク</t>
    </rPh>
    <rPh sb="2" eb="4">
      <t>カンジャ</t>
    </rPh>
    <rPh sb="4" eb="6">
      <t>ホウモン</t>
    </rPh>
    <rPh sb="6" eb="8">
      <t>シンリョウ</t>
    </rPh>
    <rPh sb="8" eb="9">
      <t>リョウ</t>
    </rPh>
    <phoneticPr fontId="1"/>
  </si>
  <si>
    <t>（同一建物の場合）</t>
    <rPh sb="1" eb="3">
      <t>ドウイツ</t>
    </rPh>
    <rPh sb="3" eb="5">
      <t>タテモノ</t>
    </rPh>
    <rPh sb="6" eb="8">
      <t>バアイ</t>
    </rPh>
    <phoneticPr fontId="1"/>
  </si>
  <si>
    <t>往診料</t>
    <rPh sb="0" eb="2">
      <t>オウシン</t>
    </rPh>
    <rPh sb="2" eb="3">
      <t>リョウ</t>
    </rPh>
    <phoneticPr fontId="1"/>
  </si>
  <si>
    <t>診療人数合計</t>
    <rPh sb="0" eb="2">
      <t>シンリョウ</t>
    </rPh>
    <rPh sb="2" eb="4">
      <t>ニンズウ</t>
    </rPh>
    <rPh sb="4" eb="6">
      <t>ゴウケイ</t>
    </rPh>
    <phoneticPr fontId="1"/>
  </si>
  <si>
    <t>人</t>
    <rPh sb="0" eb="1">
      <t>ヒト</t>
    </rPh>
    <phoneticPr fontId="1"/>
  </si>
  <si>
    <t>（主治医氏名）</t>
    <rPh sb="1" eb="4">
      <t>シュジイ</t>
    </rPh>
    <rPh sb="4" eb="6">
      <t>シメイ</t>
    </rPh>
    <phoneticPr fontId="1"/>
  </si>
  <si>
    <t>印</t>
    <rPh sb="0" eb="1">
      <t>イン</t>
    </rPh>
    <phoneticPr fontId="1"/>
  </si>
  <si>
    <t>要介護</t>
    <rPh sb="0" eb="3">
      <t>ヨウカイゴ</t>
    </rPh>
    <phoneticPr fontId="1"/>
  </si>
  <si>
    <t>（患者住所）</t>
    <rPh sb="1" eb="3">
      <t>カンジャ</t>
    </rPh>
    <rPh sb="3" eb="5">
      <t>ジュウショ</t>
    </rPh>
    <phoneticPr fontId="1"/>
  </si>
  <si>
    <t>殿</t>
    <rPh sb="0" eb="1">
      <t>ドノ</t>
    </rPh>
    <phoneticPr fontId="1"/>
  </si>
  <si>
    <t>※「患者氏名（同一建物居住者）」　</t>
    <rPh sb="2" eb="4">
      <t>カンジャ</t>
    </rPh>
    <rPh sb="4" eb="6">
      <t>シメイ</t>
    </rPh>
    <rPh sb="7" eb="9">
      <t>ドウイツ</t>
    </rPh>
    <rPh sb="9" eb="11">
      <t>タテモノ</t>
    </rPh>
    <rPh sb="11" eb="14">
      <t>キョジュウシャ</t>
    </rPh>
    <phoneticPr fontId="1"/>
  </si>
  <si>
    <t>※「診療時間（開始時刻及び終了時間）」　</t>
    <rPh sb="2" eb="4">
      <t>シンリョウ</t>
    </rPh>
    <rPh sb="4" eb="6">
      <t>ジカン</t>
    </rPh>
    <rPh sb="7" eb="9">
      <t>カイシ</t>
    </rPh>
    <rPh sb="9" eb="11">
      <t>ジコク</t>
    </rPh>
    <rPh sb="11" eb="12">
      <t>オヨ</t>
    </rPh>
    <rPh sb="13" eb="15">
      <t>シュウリョウ</t>
    </rPh>
    <rPh sb="15" eb="17">
      <t>ジカン</t>
    </rPh>
    <phoneticPr fontId="1"/>
  </si>
  <si>
    <t>※「診療場所」　</t>
    <rPh sb="2" eb="4">
      <t>シンリョウ</t>
    </rPh>
    <rPh sb="4" eb="6">
      <t>バショ</t>
    </rPh>
    <phoneticPr fontId="1"/>
  </si>
  <si>
    <t>※「在宅訪問診療料２、往診料」　</t>
    <rPh sb="2" eb="4">
      <t>ザイタク</t>
    </rPh>
    <rPh sb="4" eb="6">
      <t>ホウモン</t>
    </rPh>
    <rPh sb="6" eb="8">
      <t>シンリョウ</t>
    </rPh>
    <rPh sb="8" eb="9">
      <t>リョウ</t>
    </rPh>
    <rPh sb="11" eb="13">
      <t>オウシン</t>
    </rPh>
    <rPh sb="13" eb="14">
      <t>リョウ</t>
    </rPh>
    <phoneticPr fontId="1"/>
  </si>
  <si>
    <t>消去</t>
    <rPh sb="0" eb="2">
      <t>ショウキョ</t>
    </rPh>
    <phoneticPr fontId="1"/>
  </si>
  <si>
    <t>症状詳記(右クリック→メモ帳に貼り付け）</t>
    <rPh sb="0" eb="2">
      <t>ショウジョウ</t>
    </rPh>
    <rPh sb="2" eb="4">
      <t>ショウキ</t>
    </rPh>
    <rPh sb="5" eb="6">
      <t>ミギ</t>
    </rPh>
    <rPh sb="13" eb="14">
      <t>チョウ</t>
    </rPh>
    <rPh sb="15" eb="16">
      <t>ハ</t>
    </rPh>
    <rPh sb="17" eb="18">
      <t>ツ</t>
    </rPh>
    <phoneticPr fontId="1"/>
  </si>
  <si>
    <t>メモ帳：スタート→すべてのプログラム→アクセサリ→メモ帳</t>
    <rPh sb="2" eb="3">
      <t>チョウ</t>
    </rPh>
    <rPh sb="27" eb="28">
      <t>チョウ</t>
    </rPh>
    <phoneticPr fontId="1"/>
  </si>
  <si>
    <t>訪診２</t>
    <rPh sb="0" eb="1">
      <t>トブラ</t>
    </rPh>
    <rPh sb="1" eb="2">
      <t>ミ</t>
    </rPh>
    <phoneticPr fontId="1"/>
  </si>
  <si>
    <t>往診</t>
    <rPh sb="0" eb="2">
      <t>オウシン</t>
    </rPh>
    <phoneticPr fontId="1"/>
  </si>
  <si>
    <t>消去</t>
    <rPh sb="0" eb="2">
      <t>ショウキョ</t>
    </rPh>
    <phoneticPr fontId="1"/>
  </si>
  <si>
    <t>～</t>
    <phoneticPr fontId="1"/>
  </si>
  <si>
    <t xml:space="preserve"> </t>
    <phoneticPr fontId="1"/>
  </si>
  <si>
    <t xml:space="preserve">   </t>
    <phoneticPr fontId="1"/>
  </si>
  <si>
    <t xml:space="preserve">     </t>
    <phoneticPr fontId="1"/>
  </si>
  <si>
    <t>氏名</t>
    <rPh sb="0" eb="2">
      <t>シメイ</t>
    </rPh>
    <phoneticPr fontId="1"/>
  </si>
  <si>
    <t>場所</t>
    <rPh sb="0" eb="2">
      <t>バショ</t>
    </rPh>
    <phoneticPr fontId="1"/>
  </si>
  <si>
    <t>　　　　書式を「右端で折り返す」に変更</t>
    <rPh sb="4" eb="6">
      <t>ショシキ</t>
    </rPh>
    <rPh sb="8" eb="9">
      <t>ミギ</t>
    </rPh>
    <rPh sb="9" eb="10">
      <t>タン</t>
    </rPh>
    <rPh sb="11" eb="12">
      <t>オ</t>
    </rPh>
    <rPh sb="13" eb="14">
      <t>カエ</t>
    </rPh>
    <rPh sb="17" eb="19">
      <t>ヘンコウ</t>
    </rPh>
    <phoneticPr fontId="1"/>
  </si>
  <si>
    <t>　</t>
    <phoneticPr fontId="1"/>
  </si>
  <si>
    <t>　</t>
    <phoneticPr fontId="1"/>
  </si>
  <si>
    <t>←追加・変更は「患者1」のシートで行ってください。</t>
    <rPh sb="1" eb="3">
      <t>ツイカ</t>
    </rPh>
    <rPh sb="4" eb="6">
      <t>ヘンコウ</t>
    </rPh>
    <rPh sb="8" eb="10">
      <t>カンジャ</t>
    </rPh>
    <rPh sb="17" eb="18">
      <t>オコナ</t>
    </rPh>
    <phoneticPr fontId="1"/>
  </si>
  <si>
    <t>※「訪問診療に関する記録書」</t>
    <rPh sb="2" eb="4">
      <t>ホウモン</t>
    </rPh>
    <rPh sb="4" eb="6">
      <t>シンリョウ</t>
    </rPh>
    <rPh sb="7" eb="8">
      <t>カン</t>
    </rPh>
    <rPh sb="10" eb="13">
      <t>キロクショ</t>
    </rPh>
    <phoneticPr fontId="1"/>
  </si>
  <si>
    <t xml:space="preserve">※「診療時間（開始時刻及び終了時間）」 </t>
    <rPh sb="2" eb="4">
      <t>シンリョウ</t>
    </rPh>
    <rPh sb="4" eb="6">
      <t>ジカン</t>
    </rPh>
    <rPh sb="7" eb="9">
      <t>カイシ</t>
    </rPh>
    <rPh sb="9" eb="11">
      <t>ジコク</t>
    </rPh>
    <rPh sb="11" eb="12">
      <t>オヨ</t>
    </rPh>
    <rPh sb="13" eb="15">
      <t>シュウリョウ</t>
    </rPh>
    <rPh sb="15" eb="17">
      <t>ジカン</t>
    </rPh>
    <phoneticPr fontId="1"/>
  </si>
  <si>
    <t xml:space="preserve">※「患者氏名（同一建物居住者）」 </t>
    <rPh sb="2" eb="4">
      <t>カンジャ</t>
    </rPh>
    <rPh sb="4" eb="6">
      <t>シメイ</t>
    </rPh>
    <rPh sb="7" eb="9">
      <t>ドウイツ</t>
    </rPh>
    <rPh sb="9" eb="11">
      <t>タテモノ</t>
    </rPh>
    <rPh sb="11" eb="14">
      <t>キョジュウシャ</t>
    </rPh>
    <phoneticPr fontId="1"/>
  </si>
  <si>
    <t>←時刻は14：00のように入力してください。</t>
    <rPh sb="1" eb="3">
      <t>ジコク</t>
    </rPh>
    <rPh sb="13" eb="15">
      <t>ニュウリョク</t>
    </rPh>
    <phoneticPr fontId="1"/>
  </si>
  <si>
    <t>　（14時と入力すると症状詳記が正常に作成されません）</t>
    <rPh sb="4" eb="5">
      <t>ジ</t>
    </rPh>
    <rPh sb="6" eb="8">
      <t>ニュウリョク</t>
    </rPh>
    <rPh sb="11" eb="13">
      <t>ショウジョウ</t>
    </rPh>
    <rPh sb="13" eb="15">
      <t>ショウキ</t>
    </rPh>
    <rPh sb="16" eb="18">
      <t>セイジョウ</t>
    </rPh>
    <rPh sb="19" eb="21">
      <t>サクセイ</t>
    </rPh>
    <phoneticPr fontId="1"/>
  </si>
  <si>
    <t>←患者１のみ入力・変更が可能です。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</si>
</sst>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6" xfId="0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5" fillId="0" borderId="8" xfId="0" applyFont="1" applyBorder="1">
      <alignment vertical="center"/>
    </xf>
    <xf numFmtId="0" fontId="0" fillId="0" borderId="6" xfId="0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9" fillId="0" borderId="0" xfId="0" applyFont="1">
      <alignment vertical="center"/>
    </xf>
    <xf numFmtId="0" fontId="0" fillId="0" borderId="14" xfId="0" applyBorder="1">
      <alignment vertical="center"/>
    </xf>
    <xf numFmtId="0" fontId="0" fillId="0" borderId="0" xfId="0">
      <alignment vertical="center"/>
    </xf>
    <xf numFmtId="0" fontId="4" fillId="0" borderId="1" xfId="0" applyFont="1" applyBorder="1" applyAlignment="1" applyProtection="1">
      <alignment horizontal="left" vertical="center" indent="1"/>
      <protection locked="0"/>
    </xf>
    <xf numFmtId="0" fontId="5" fillId="0" borderId="1" xfId="0" applyFont="1" applyBorder="1" applyAlignment="1" applyProtection="1">
      <alignment horizontal="left" vertical="center" indent="1"/>
      <protection locked="0"/>
    </xf>
    <xf numFmtId="0" fontId="4" fillId="0" borderId="1" xfId="0" applyFont="1" applyBorder="1" applyAlignment="1" applyProtection="1">
      <alignment horizontal="left" vertical="center" indent="1"/>
    </xf>
    <xf numFmtId="20" fontId="0" fillId="0" borderId="8" xfId="0" applyNumberForma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20" fontId="0" fillId="0" borderId="10" xfId="0" applyNumberFormat="1" applyBorder="1" applyAlignment="1" applyProtection="1">
      <alignment horizontal="center" vertical="center"/>
    </xf>
    <xf numFmtId="20" fontId="0" fillId="0" borderId="9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 indent="1"/>
      <protection locked="0"/>
    </xf>
    <xf numFmtId="0" fontId="0" fillId="0" borderId="0" xfId="0" applyProtection="1">
      <alignment vertical="center"/>
    </xf>
    <xf numFmtId="20" fontId="0" fillId="0" borderId="8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20" fontId="0" fillId="0" borderId="10" xfId="0" applyNumberFormat="1" applyBorder="1" applyAlignment="1" applyProtection="1">
      <alignment horizontal="center" vertical="center"/>
      <protection locked="0"/>
    </xf>
    <xf numFmtId="20" fontId="0" fillId="0" borderId="9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0" fontId="10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0" fillId="0" borderId="14" xfId="0" applyBorder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4" fillId="0" borderId="8" xfId="0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0" fillId="0" borderId="6" xfId="0" applyBorder="1" applyAlignment="1" applyProtection="1">
      <alignment horizontal="right" vertical="center"/>
    </xf>
    <xf numFmtId="0" fontId="0" fillId="0" borderId="6" xfId="0" applyBorder="1" applyProtection="1">
      <alignment vertical="center"/>
    </xf>
    <xf numFmtId="0" fontId="0" fillId="0" borderId="0" xfId="0" applyAlignment="1" applyProtection="1">
      <alignment vertical="top" wrapText="1"/>
    </xf>
    <xf numFmtId="0" fontId="4" fillId="0" borderId="0" xfId="0" applyFont="1" applyAlignment="1">
      <alignment horizontal="left" vertical="center"/>
    </xf>
    <xf numFmtId="0" fontId="0" fillId="0" borderId="0" xfId="0" applyFont="1" applyProtection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Protection="1">
      <alignment vertical="center"/>
    </xf>
    <xf numFmtId="0" fontId="11" fillId="0" borderId="0" xfId="0" applyFont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>
      <alignment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4" fillId="0" borderId="8" xfId="0" applyFont="1" applyBorder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4" fillId="2" borderId="11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5" fillId="0" borderId="8" xfId="0" applyFont="1" applyBorder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9" xfId="0" applyFont="1" applyBorder="1" applyAlignment="1" applyProtection="1">
      <alignment horizontal="left" vertical="top" wrapText="1" indent="1"/>
      <protection locked="0"/>
    </xf>
    <xf numFmtId="0" fontId="4" fillId="0" borderId="8" xfId="0" applyFont="1" applyBorder="1" applyAlignment="1" applyProtection="1">
      <alignment horizontal="left" vertical="top" wrapText="1" indent="1"/>
      <protection locked="0"/>
    </xf>
    <xf numFmtId="0" fontId="4" fillId="0" borderId="10" xfId="0" applyFont="1" applyBorder="1" applyAlignment="1" applyProtection="1">
      <alignment horizontal="left" vertical="top" wrapText="1" inden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8" xfId="0" applyFont="1" applyBorder="1" applyProtection="1">
      <alignment vertical="center"/>
    </xf>
    <xf numFmtId="0" fontId="5" fillId="0" borderId="10" xfId="0" applyFont="1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0" borderId="3" xfId="0" applyFont="1" applyBorder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U$14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00.xml><?xml version="1.0" encoding="utf-8"?>
<formControlPr xmlns="http://schemas.microsoft.com/office/spreadsheetml/2009/9/main" objectType="CheckBox" fmlaLink="$AV$23" lockText="1" noThreeD="1"/>
</file>

<file path=xl/ctrlProps/ctrlProp1000.xml><?xml version="1.0" encoding="utf-8"?>
<formControlPr xmlns="http://schemas.microsoft.com/office/spreadsheetml/2009/9/main" objectType="CheckBox" fmlaLink="$AV$23" lockText="1" noThreeD="1"/>
</file>

<file path=xl/ctrlProps/ctrlProp1001.xml><?xml version="1.0" encoding="utf-8"?>
<formControlPr xmlns="http://schemas.microsoft.com/office/spreadsheetml/2009/9/main" objectType="CheckBox" fmlaLink="$AU$24" lockText="1" noThreeD="1"/>
</file>

<file path=xl/ctrlProps/ctrlProp1002.xml><?xml version="1.0" encoding="utf-8"?>
<formControlPr xmlns="http://schemas.microsoft.com/office/spreadsheetml/2009/9/main" objectType="CheckBox" fmlaLink="$AV$24" lockText="1" noThreeD="1"/>
</file>

<file path=xl/ctrlProps/ctrlProp1003.xml><?xml version="1.0" encoding="utf-8"?>
<formControlPr xmlns="http://schemas.microsoft.com/office/spreadsheetml/2009/9/main" objectType="CheckBox" fmlaLink="$AU$25" lockText="1" noThreeD="1"/>
</file>

<file path=xl/ctrlProps/ctrlProp1004.xml><?xml version="1.0" encoding="utf-8"?>
<formControlPr xmlns="http://schemas.microsoft.com/office/spreadsheetml/2009/9/main" objectType="CheckBox" fmlaLink="$AV$25" lockText="1" noThreeD="1"/>
</file>

<file path=xl/ctrlProps/ctrlProp1005.xml><?xml version="1.0" encoding="utf-8"?>
<formControlPr xmlns="http://schemas.microsoft.com/office/spreadsheetml/2009/9/main" objectType="CheckBox" fmlaLink="$AU$26" lockText="1" noThreeD="1"/>
</file>

<file path=xl/ctrlProps/ctrlProp1006.xml><?xml version="1.0" encoding="utf-8"?>
<formControlPr xmlns="http://schemas.microsoft.com/office/spreadsheetml/2009/9/main" objectType="CheckBox" fmlaLink="$AV$26" lockText="1" noThreeD="1"/>
</file>

<file path=xl/ctrlProps/ctrlProp1007.xml><?xml version="1.0" encoding="utf-8"?>
<formControlPr xmlns="http://schemas.microsoft.com/office/spreadsheetml/2009/9/main" objectType="CheckBox" fmlaLink="$AU$27" lockText="1" noThreeD="1"/>
</file>

<file path=xl/ctrlProps/ctrlProp1008.xml><?xml version="1.0" encoding="utf-8"?>
<formControlPr xmlns="http://schemas.microsoft.com/office/spreadsheetml/2009/9/main" objectType="CheckBox" fmlaLink="$AV$27" lockText="1" noThreeD="1"/>
</file>

<file path=xl/ctrlProps/ctrlProp1009.xml><?xml version="1.0" encoding="utf-8"?>
<formControlPr xmlns="http://schemas.microsoft.com/office/spreadsheetml/2009/9/main" objectType="CheckBox" fmlaLink="$AU$28" lockText="1" noThreeD="1"/>
</file>

<file path=xl/ctrlProps/ctrlProp101.xml><?xml version="1.0" encoding="utf-8"?>
<formControlPr xmlns="http://schemas.microsoft.com/office/spreadsheetml/2009/9/main" objectType="CheckBox" fmlaLink="$AU$24" lockText="1" noThreeD="1"/>
</file>

<file path=xl/ctrlProps/ctrlProp1010.xml><?xml version="1.0" encoding="utf-8"?>
<formControlPr xmlns="http://schemas.microsoft.com/office/spreadsheetml/2009/9/main" objectType="CheckBox" fmlaLink="$AV$28" lockText="1" noThreeD="1"/>
</file>

<file path=xl/ctrlProps/ctrlProp1011.xml><?xml version="1.0" encoding="utf-8"?>
<formControlPr xmlns="http://schemas.microsoft.com/office/spreadsheetml/2009/9/main" objectType="CheckBox" fmlaLink="$AU$29" lockText="1" noThreeD="1"/>
</file>

<file path=xl/ctrlProps/ctrlProp1012.xml><?xml version="1.0" encoding="utf-8"?>
<formControlPr xmlns="http://schemas.microsoft.com/office/spreadsheetml/2009/9/main" objectType="CheckBox" fmlaLink="$AV$29" lockText="1" noThreeD="1"/>
</file>

<file path=xl/ctrlProps/ctrlProp1013.xml><?xml version="1.0" encoding="utf-8"?>
<formControlPr xmlns="http://schemas.microsoft.com/office/spreadsheetml/2009/9/main" objectType="CheckBox" fmlaLink="$AU$30" lockText="1" noThreeD="1"/>
</file>

<file path=xl/ctrlProps/ctrlProp1014.xml><?xml version="1.0" encoding="utf-8"?>
<formControlPr xmlns="http://schemas.microsoft.com/office/spreadsheetml/2009/9/main" objectType="CheckBox" fmlaLink="$AV$30" lockText="1" noThreeD="1"/>
</file>

<file path=xl/ctrlProps/ctrlProp1015.xml><?xml version="1.0" encoding="utf-8"?>
<formControlPr xmlns="http://schemas.microsoft.com/office/spreadsheetml/2009/9/main" objectType="CheckBox" fmlaLink="$AU$31" lockText="1" noThreeD="1"/>
</file>

<file path=xl/ctrlProps/ctrlProp1016.xml><?xml version="1.0" encoding="utf-8"?>
<formControlPr xmlns="http://schemas.microsoft.com/office/spreadsheetml/2009/9/main" objectType="CheckBox" fmlaLink="$AV$31" lockText="1" noThreeD="1"/>
</file>

<file path=xl/ctrlProps/ctrlProp1017.xml><?xml version="1.0" encoding="utf-8"?>
<formControlPr xmlns="http://schemas.microsoft.com/office/spreadsheetml/2009/9/main" objectType="CheckBox" fmlaLink="$AU$32" lockText="1" noThreeD="1"/>
</file>

<file path=xl/ctrlProps/ctrlProp1018.xml><?xml version="1.0" encoding="utf-8"?>
<formControlPr xmlns="http://schemas.microsoft.com/office/spreadsheetml/2009/9/main" objectType="CheckBox" fmlaLink="$AV$32" lockText="1" noThreeD="1"/>
</file>

<file path=xl/ctrlProps/ctrlProp1019.xml><?xml version="1.0" encoding="utf-8"?>
<formControlPr xmlns="http://schemas.microsoft.com/office/spreadsheetml/2009/9/main" objectType="CheckBox" fmlaLink="$AU$33" lockText="1" noThreeD="1"/>
</file>

<file path=xl/ctrlProps/ctrlProp102.xml><?xml version="1.0" encoding="utf-8"?>
<formControlPr xmlns="http://schemas.microsoft.com/office/spreadsheetml/2009/9/main" objectType="CheckBox" fmlaLink="$AV$24" lockText="1" noThreeD="1"/>
</file>

<file path=xl/ctrlProps/ctrlProp1020.xml><?xml version="1.0" encoding="utf-8"?>
<formControlPr xmlns="http://schemas.microsoft.com/office/spreadsheetml/2009/9/main" objectType="CheckBox" fmlaLink="$AV$33" lockText="1" noThreeD="1"/>
</file>

<file path=xl/ctrlProps/ctrlProp1021.xml><?xml version="1.0" encoding="utf-8"?>
<formControlPr xmlns="http://schemas.microsoft.com/office/spreadsheetml/2009/9/main" objectType="CheckBox" fmlaLink="$AU$14" lockText="1" noThreeD="1"/>
</file>

<file path=xl/ctrlProps/ctrlProp1022.xml><?xml version="1.0" encoding="utf-8"?>
<formControlPr xmlns="http://schemas.microsoft.com/office/spreadsheetml/2009/9/main" objectType="CheckBox" fmlaLink="$AV$14" lockText="1" noThreeD="1"/>
</file>

<file path=xl/ctrlProps/ctrlProp1023.xml><?xml version="1.0" encoding="utf-8"?>
<formControlPr xmlns="http://schemas.microsoft.com/office/spreadsheetml/2009/9/main" objectType="Radio" firstButton="1" fmlaLink="$AB$4" lockText="1" noThreeD="1"/>
</file>

<file path=xl/ctrlProps/ctrlProp1024.xml><?xml version="1.0" encoding="utf-8"?>
<formControlPr xmlns="http://schemas.microsoft.com/office/spreadsheetml/2009/9/main" objectType="Radio" lockText="1" noThreeD="1"/>
</file>

<file path=xl/ctrlProps/ctrlProp1025.xml><?xml version="1.0" encoding="utf-8"?>
<formControlPr xmlns="http://schemas.microsoft.com/office/spreadsheetml/2009/9/main" objectType="Radio" lockText="1" noThreeD="1"/>
</file>

<file path=xl/ctrlProps/ctrlProp1026.xml><?xml version="1.0" encoding="utf-8"?>
<formControlPr xmlns="http://schemas.microsoft.com/office/spreadsheetml/2009/9/main" objectType="Radio" lockText="1" noThreeD="1"/>
</file>

<file path=xl/ctrlProps/ctrlProp1027.xml><?xml version="1.0" encoding="utf-8"?>
<formControlPr xmlns="http://schemas.microsoft.com/office/spreadsheetml/2009/9/main" objectType="Radio" lockText="1" noThreeD="1"/>
</file>

<file path=xl/ctrlProps/ctrlProp1028.xml><?xml version="1.0" encoding="utf-8"?>
<formControlPr xmlns="http://schemas.microsoft.com/office/spreadsheetml/2009/9/main" objectType="Radio" lockText="1" noThreeD="1"/>
</file>

<file path=xl/ctrlProps/ctrlProp1029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CheckBox" fmlaLink="$AU$25" lockText="1" noThreeD="1"/>
</file>

<file path=xl/ctrlProps/ctrlProp1030.xml><?xml version="1.0" encoding="utf-8"?>
<formControlPr xmlns="http://schemas.microsoft.com/office/spreadsheetml/2009/9/main" objectType="Radio" checked="Checked" lockText="1" noThreeD="1"/>
</file>

<file path=xl/ctrlProps/ctrlProp1031.xml><?xml version="1.0" encoding="utf-8"?>
<formControlPr xmlns="http://schemas.microsoft.com/office/spreadsheetml/2009/9/main" objectType="GBox" noThreeD="1"/>
</file>

<file path=xl/ctrlProps/ctrlProp1032.xml><?xml version="1.0" encoding="utf-8"?>
<formControlPr xmlns="http://schemas.microsoft.com/office/spreadsheetml/2009/9/main" objectType="Radio" firstButton="1" fmlaLink="$AB$5" lockText="1" noThreeD="1"/>
</file>

<file path=xl/ctrlProps/ctrlProp1033.xml><?xml version="1.0" encoding="utf-8"?>
<formControlPr xmlns="http://schemas.microsoft.com/office/spreadsheetml/2009/9/main" objectType="Radio" lockText="1" noThreeD="1"/>
</file>

<file path=xl/ctrlProps/ctrlProp1034.xml><?xml version="1.0" encoding="utf-8"?>
<formControlPr xmlns="http://schemas.microsoft.com/office/spreadsheetml/2009/9/main" objectType="Radio" lockText="1" noThreeD="1"/>
</file>

<file path=xl/ctrlProps/ctrlProp1035.xml><?xml version="1.0" encoding="utf-8"?>
<formControlPr xmlns="http://schemas.microsoft.com/office/spreadsheetml/2009/9/main" objectType="Radio" lockText="1" noThreeD="1"/>
</file>

<file path=xl/ctrlProps/ctrlProp1036.xml><?xml version="1.0" encoding="utf-8"?>
<formControlPr xmlns="http://schemas.microsoft.com/office/spreadsheetml/2009/9/main" objectType="Radio" lockText="1" noThreeD="1"/>
</file>

<file path=xl/ctrlProps/ctrlProp1037.xml><?xml version="1.0" encoding="utf-8"?>
<formControlPr xmlns="http://schemas.microsoft.com/office/spreadsheetml/2009/9/main" objectType="Radio" lockText="1" noThreeD="1"/>
</file>

<file path=xl/ctrlProps/ctrlProp1038.xml><?xml version="1.0" encoding="utf-8"?>
<formControlPr xmlns="http://schemas.microsoft.com/office/spreadsheetml/2009/9/main" objectType="Radio" lockText="1" noThreeD="1"/>
</file>

<file path=xl/ctrlProps/ctrlProp1039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CheckBox" fmlaLink="$AV$25" lockText="1" noThreeD="1"/>
</file>

<file path=xl/ctrlProps/ctrlProp1040.xml><?xml version="1.0" encoding="utf-8"?>
<formControlPr xmlns="http://schemas.microsoft.com/office/spreadsheetml/2009/9/main" objectType="Radio" lockText="1" noThreeD="1"/>
</file>

<file path=xl/ctrlProps/ctrlProp1041.xml><?xml version="1.0" encoding="utf-8"?>
<formControlPr xmlns="http://schemas.microsoft.com/office/spreadsheetml/2009/9/main" objectType="GBox" noThreeD="1"/>
</file>

<file path=xl/ctrlProps/ctrlProp1042.xml><?xml version="1.0" encoding="utf-8"?>
<formControlPr xmlns="http://schemas.microsoft.com/office/spreadsheetml/2009/9/main" objectType="Radio" checked="Checked" lockText="1" noThreeD="1"/>
</file>

<file path=xl/ctrlProps/ctrlProp1043.xml><?xml version="1.0" encoding="utf-8"?>
<formControlPr xmlns="http://schemas.microsoft.com/office/spreadsheetml/2009/9/main" objectType="CheckBox" fmlaLink="$AU$15" lockText="1" noThreeD="1"/>
</file>

<file path=xl/ctrlProps/ctrlProp1044.xml><?xml version="1.0" encoding="utf-8"?>
<formControlPr xmlns="http://schemas.microsoft.com/office/spreadsheetml/2009/9/main" objectType="CheckBox" fmlaLink="$AV$15" lockText="1" noThreeD="1"/>
</file>

<file path=xl/ctrlProps/ctrlProp1045.xml><?xml version="1.0" encoding="utf-8"?>
<formControlPr xmlns="http://schemas.microsoft.com/office/spreadsheetml/2009/9/main" objectType="CheckBox" fmlaLink="$AU$16" lockText="1" noThreeD="1"/>
</file>

<file path=xl/ctrlProps/ctrlProp1046.xml><?xml version="1.0" encoding="utf-8"?>
<formControlPr xmlns="http://schemas.microsoft.com/office/spreadsheetml/2009/9/main" objectType="CheckBox" fmlaLink="$AV$16" lockText="1" noThreeD="1"/>
</file>

<file path=xl/ctrlProps/ctrlProp1047.xml><?xml version="1.0" encoding="utf-8"?>
<formControlPr xmlns="http://schemas.microsoft.com/office/spreadsheetml/2009/9/main" objectType="CheckBox" fmlaLink="$AU$17" lockText="1" noThreeD="1"/>
</file>

<file path=xl/ctrlProps/ctrlProp1048.xml><?xml version="1.0" encoding="utf-8"?>
<formControlPr xmlns="http://schemas.microsoft.com/office/spreadsheetml/2009/9/main" objectType="CheckBox" fmlaLink="$AV$17" lockText="1" noThreeD="1"/>
</file>

<file path=xl/ctrlProps/ctrlProp1049.xml><?xml version="1.0" encoding="utf-8"?>
<formControlPr xmlns="http://schemas.microsoft.com/office/spreadsheetml/2009/9/main" objectType="CheckBox" fmlaLink="$AU$18" lockText="1" noThreeD="1"/>
</file>

<file path=xl/ctrlProps/ctrlProp105.xml><?xml version="1.0" encoding="utf-8"?>
<formControlPr xmlns="http://schemas.microsoft.com/office/spreadsheetml/2009/9/main" objectType="CheckBox" fmlaLink="$AU$26" lockText="1" noThreeD="1"/>
</file>

<file path=xl/ctrlProps/ctrlProp1050.xml><?xml version="1.0" encoding="utf-8"?>
<formControlPr xmlns="http://schemas.microsoft.com/office/spreadsheetml/2009/9/main" objectType="CheckBox" fmlaLink="$AV$18" lockText="1" noThreeD="1"/>
</file>

<file path=xl/ctrlProps/ctrlProp1051.xml><?xml version="1.0" encoding="utf-8"?>
<formControlPr xmlns="http://schemas.microsoft.com/office/spreadsheetml/2009/9/main" objectType="CheckBox" fmlaLink="$AU$19" lockText="1" noThreeD="1"/>
</file>

<file path=xl/ctrlProps/ctrlProp1052.xml><?xml version="1.0" encoding="utf-8"?>
<formControlPr xmlns="http://schemas.microsoft.com/office/spreadsheetml/2009/9/main" objectType="CheckBox" fmlaLink="$AV$19" lockText="1" noThreeD="1"/>
</file>

<file path=xl/ctrlProps/ctrlProp1053.xml><?xml version="1.0" encoding="utf-8"?>
<formControlPr xmlns="http://schemas.microsoft.com/office/spreadsheetml/2009/9/main" objectType="CheckBox" fmlaLink="$AU$20" lockText="1" noThreeD="1"/>
</file>

<file path=xl/ctrlProps/ctrlProp1054.xml><?xml version="1.0" encoding="utf-8"?>
<formControlPr xmlns="http://schemas.microsoft.com/office/spreadsheetml/2009/9/main" objectType="CheckBox" fmlaLink="$AV$20" lockText="1" noThreeD="1"/>
</file>

<file path=xl/ctrlProps/ctrlProp1055.xml><?xml version="1.0" encoding="utf-8"?>
<formControlPr xmlns="http://schemas.microsoft.com/office/spreadsheetml/2009/9/main" objectType="CheckBox" fmlaLink="$AU$21" lockText="1" noThreeD="1"/>
</file>

<file path=xl/ctrlProps/ctrlProp1056.xml><?xml version="1.0" encoding="utf-8"?>
<formControlPr xmlns="http://schemas.microsoft.com/office/spreadsheetml/2009/9/main" objectType="CheckBox" fmlaLink="$AV$21" lockText="1" noThreeD="1"/>
</file>

<file path=xl/ctrlProps/ctrlProp1057.xml><?xml version="1.0" encoding="utf-8"?>
<formControlPr xmlns="http://schemas.microsoft.com/office/spreadsheetml/2009/9/main" objectType="CheckBox" fmlaLink="$AU$22" lockText="1" noThreeD="1"/>
</file>

<file path=xl/ctrlProps/ctrlProp1058.xml><?xml version="1.0" encoding="utf-8"?>
<formControlPr xmlns="http://schemas.microsoft.com/office/spreadsheetml/2009/9/main" objectType="CheckBox" fmlaLink="$AV$22" lockText="1" noThreeD="1"/>
</file>

<file path=xl/ctrlProps/ctrlProp1059.xml><?xml version="1.0" encoding="utf-8"?>
<formControlPr xmlns="http://schemas.microsoft.com/office/spreadsheetml/2009/9/main" objectType="CheckBox" fmlaLink="$AU$23" lockText="1" noThreeD="1"/>
</file>

<file path=xl/ctrlProps/ctrlProp106.xml><?xml version="1.0" encoding="utf-8"?>
<formControlPr xmlns="http://schemas.microsoft.com/office/spreadsheetml/2009/9/main" objectType="CheckBox" fmlaLink="$AV$26" lockText="1" noThreeD="1"/>
</file>

<file path=xl/ctrlProps/ctrlProp1060.xml><?xml version="1.0" encoding="utf-8"?>
<formControlPr xmlns="http://schemas.microsoft.com/office/spreadsheetml/2009/9/main" objectType="CheckBox" fmlaLink="$AV$23" lockText="1" noThreeD="1"/>
</file>

<file path=xl/ctrlProps/ctrlProp1061.xml><?xml version="1.0" encoding="utf-8"?>
<formControlPr xmlns="http://schemas.microsoft.com/office/spreadsheetml/2009/9/main" objectType="CheckBox" fmlaLink="$AU$24" lockText="1" noThreeD="1"/>
</file>

<file path=xl/ctrlProps/ctrlProp1062.xml><?xml version="1.0" encoding="utf-8"?>
<formControlPr xmlns="http://schemas.microsoft.com/office/spreadsheetml/2009/9/main" objectType="CheckBox" fmlaLink="$AV$24" lockText="1" noThreeD="1"/>
</file>

<file path=xl/ctrlProps/ctrlProp1063.xml><?xml version="1.0" encoding="utf-8"?>
<formControlPr xmlns="http://schemas.microsoft.com/office/spreadsheetml/2009/9/main" objectType="CheckBox" fmlaLink="$AU$25" lockText="1" noThreeD="1"/>
</file>

<file path=xl/ctrlProps/ctrlProp1064.xml><?xml version="1.0" encoding="utf-8"?>
<formControlPr xmlns="http://schemas.microsoft.com/office/spreadsheetml/2009/9/main" objectType="CheckBox" fmlaLink="$AV$25" lockText="1" noThreeD="1"/>
</file>

<file path=xl/ctrlProps/ctrlProp1065.xml><?xml version="1.0" encoding="utf-8"?>
<formControlPr xmlns="http://schemas.microsoft.com/office/spreadsheetml/2009/9/main" objectType="CheckBox" fmlaLink="$AU$26" lockText="1" noThreeD="1"/>
</file>

<file path=xl/ctrlProps/ctrlProp1066.xml><?xml version="1.0" encoding="utf-8"?>
<formControlPr xmlns="http://schemas.microsoft.com/office/spreadsheetml/2009/9/main" objectType="CheckBox" fmlaLink="$AV$26" lockText="1" noThreeD="1"/>
</file>

<file path=xl/ctrlProps/ctrlProp1067.xml><?xml version="1.0" encoding="utf-8"?>
<formControlPr xmlns="http://schemas.microsoft.com/office/spreadsheetml/2009/9/main" objectType="CheckBox" fmlaLink="$AU$27" lockText="1" noThreeD="1"/>
</file>

<file path=xl/ctrlProps/ctrlProp1068.xml><?xml version="1.0" encoding="utf-8"?>
<formControlPr xmlns="http://schemas.microsoft.com/office/spreadsheetml/2009/9/main" objectType="CheckBox" fmlaLink="$AV$27" lockText="1" noThreeD="1"/>
</file>

<file path=xl/ctrlProps/ctrlProp1069.xml><?xml version="1.0" encoding="utf-8"?>
<formControlPr xmlns="http://schemas.microsoft.com/office/spreadsheetml/2009/9/main" objectType="CheckBox" fmlaLink="$AU$28" lockText="1" noThreeD="1"/>
</file>

<file path=xl/ctrlProps/ctrlProp107.xml><?xml version="1.0" encoding="utf-8"?>
<formControlPr xmlns="http://schemas.microsoft.com/office/spreadsheetml/2009/9/main" objectType="CheckBox" fmlaLink="$AU$27" lockText="1" noThreeD="1"/>
</file>

<file path=xl/ctrlProps/ctrlProp1070.xml><?xml version="1.0" encoding="utf-8"?>
<formControlPr xmlns="http://schemas.microsoft.com/office/spreadsheetml/2009/9/main" objectType="CheckBox" fmlaLink="$AV$28" lockText="1" noThreeD="1"/>
</file>

<file path=xl/ctrlProps/ctrlProp1071.xml><?xml version="1.0" encoding="utf-8"?>
<formControlPr xmlns="http://schemas.microsoft.com/office/spreadsheetml/2009/9/main" objectType="CheckBox" fmlaLink="$AU$29" lockText="1" noThreeD="1"/>
</file>

<file path=xl/ctrlProps/ctrlProp1072.xml><?xml version="1.0" encoding="utf-8"?>
<formControlPr xmlns="http://schemas.microsoft.com/office/spreadsheetml/2009/9/main" objectType="CheckBox" fmlaLink="$AV$29" lockText="1" noThreeD="1"/>
</file>

<file path=xl/ctrlProps/ctrlProp1073.xml><?xml version="1.0" encoding="utf-8"?>
<formControlPr xmlns="http://schemas.microsoft.com/office/spreadsheetml/2009/9/main" objectType="CheckBox" fmlaLink="$AU$30" lockText="1" noThreeD="1"/>
</file>

<file path=xl/ctrlProps/ctrlProp1074.xml><?xml version="1.0" encoding="utf-8"?>
<formControlPr xmlns="http://schemas.microsoft.com/office/spreadsheetml/2009/9/main" objectType="CheckBox" fmlaLink="$AV$30" lockText="1" noThreeD="1"/>
</file>

<file path=xl/ctrlProps/ctrlProp1075.xml><?xml version="1.0" encoding="utf-8"?>
<formControlPr xmlns="http://schemas.microsoft.com/office/spreadsheetml/2009/9/main" objectType="CheckBox" fmlaLink="$AU$31" lockText="1" noThreeD="1"/>
</file>

<file path=xl/ctrlProps/ctrlProp1076.xml><?xml version="1.0" encoding="utf-8"?>
<formControlPr xmlns="http://schemas.microsoft.com/office/spreadsheetml/2009/9/main" objectType="CheckBox" fmlaLink="$AV$31" lockText="1" noThreeD="1"/>
</file>

<file path=xl/ctrlProps/ctrlProp1077.xml><?xml version="1.0" encoding="utf-8"?>
<formControlPr xmlns="http://schemas.microsoft.com/office/spreadsheetml/2009/9/main" objectType="CheckBox" fmlaLink="$AU$32" lockText="1" noThreeD="1"/>
</file>

<file path=xl/ctrlProps/ctrlProp1078.xml><?xml version="1.0" encoding="utf-8"?>
<formControlPr xmlns="http://schemas.microsoft.com/office/spreadsheetml/2009/9/main" objectType="CheckBox" fmlaLink="$AV$32" lockText="1" noThreeD="1"/>
</file>

<file path=xl/ctrlProps/ctrlProp1079.xml><?xml version="1.0" encoding="utf-8"?>
<formControlPr xmlns="http://schemas.microsoft.com/office/spreadsheetml/2009/9/main" objectType="CheckBox" fmlaLink="$AU$33" lockText="1" noThreeD="1"/>
</file>

<file path=xl/ctrlProps/ctrlProp108.xml><?xml version="1.0" encoding="utf-8"?>
<formControlPr xmlns="http://schemas.microsoft.com/office/spreadsheetml/2009/9/main" objectType="CheckBox" fmlaLink="$AV$27" lockText="1" noThreeD="1"/>
</file>

<file path=xl/ctrlProps/ctrlProp1080.xml><?xml version="1.0" encoding="utf-8"?>
<formControlPr xmlns="http://schemas.microsoft.com/office/spreadsheetml/2009/9/main" objectType="CheckBox" fmlaLink="$AV$33" lockText="1" noThreeD="1"/>
</file>

<file path=xl/ctrlProps/ctrlProp1081.xml><?xml version="1.0" encoding="utf-8"?>
<formControlPr xmlns="http://schemas.microsoft.com/office/spreadsheetml/2009/9/main" objectType="CheckBox" fmlaLink="$AU$14" lockText="1" noThreeD="1"/>
</file>

<file path=xl/ctrlProps/ctrlProp1082.xml><?xml version="1.0" encoding="utf-8"?>
<formControlPr xmlns="http://schemas.microsoft.com/office/spreadsheetml/2009/9/main" objectType="CheckBox" fmlaLink="$AV$14" lockText="1" noThreeD="1"/>
</file>

<file path=xl/ctrlProps/ctrlProp1083.xml><?xml version="1.0" encoding="utf-8"?>
<formControlPr xmlns="http://schemas.microsoft.com/office/spreadsheetml/2009/9/main" objectType="Radio" firstButton="1" fmlaLink="$AB$4" lockText="1" noThreeD="1"/>
</file>

<file path=xl/ctrlProps/ctrlProp1084.xml><?xml version="1.0" encoding="utf-8"?>
<formControlPr xmlns="http://schemas.microsoft.com/office/spreadsheetml/2009/9/main" objectType="Radio" lockText="1" noThreeD="1"/>
</file>

<file path=xl/ctrlProps/ctrlProp1085.xml><?xml version="1.0" encoding="utf-8"?>
<formControlPr xmlns="http://schemas.microsoft.com/office/spreadsheetml/2009/9/main" objectType="Radio" lockText="1" noThreeD="1"/>
</file>

<file path=xl/ctrlProps/ctrlProp1086.xml><?xml version="1.0" encoding="utf-8"?>
<formControlPr xmlns="http://schemas.microsoft.com/office/spreadsheetml/2009/9/main" objectType="Radio" lockText="1" noThreeD="1"/>
</file>

<file path=xl/ctrlProps/ctrlProp1087.xml><?xml version="1.0" encoding="utf-8"?>
<formControlPr xmlns="http://schemas.microsoft.com/office/spreadsheetml/2009/9/main" objectType="Radio" lockText="1" noThreeD="1"/>
</file>

<file path=xl/ctrlProps/ctrlProp1088.xml><?xml version="1.0" encoding="utf-8"?>
<formControlPr xmlns="http://schemas.microsoft.com/office/spreadsheetml/2009/9/main" objectType="Radio" lockText="1" noThreeD="1"/>
</file>

<file path=xl/ctrlProps/ctrlProp1089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CheckBox" fmlaLink="$AU$28" lockText="1" noThreeD="1"/>
</file>

<file path=xl/ctrlProps/ctrlProp1090.xml><?xml version="1.0" encoding="utf-8"?>
<formControlPr xmlns="http://schemas.microsoft.com/office/spreadsheetml/2009/9/main" objectType="Radio" checked="Checked" lockText="1" noThreeD="1"/>
</file>

<file path=xl/ctrlProps/ctrlProp1091.xml><?xml version="1.0" encoding="utf-8"?>
<formControlPr xmlns="http://schemas.microsoft.com/office/spreadsheetml/2009/9/main" objectType="GBox" noThreeD="1"/>
</file>

<file path=xl/ctrlProps/ctrlProp1092.xml><?xml version="1.0" encoding="utf-8"?>
<formControlPr xmlns="http://schemas.microsoft.com/office/spreadsheetml/2009/9/main" objectType="Radio" firstButton="1" fmlaLink="$AB$5" lockText="1" noThreeD="1"/>
</file>

<file path=xl/ctrlProps/ctrlProp1093.xml><?xml version="1.0" encoding="utf-8"?>
<formControlPr xmlns="http://schemas.microsoft.com/office/spreadsheetml/2009/9/main" objectType="Radio" lockText="1" noThreeD="1"/>
</file>

<file path=xl/ctrlProps/ctrlProp1094.xml><?xml version="1.0" encoding="utf-8"?>
<formControlPr xmlns="http://schemas.microsoft.com/office/spreadsheetml/2009/9/main" objectType="Radio" lockText="1" noThreeD="1"/>
</file>

<file path=xl/ctrlProps/ctrlProp1095.xml><?xml version="1.0" encoding="utf-8"?>
<formControlPr xmlns="http://schemas.microsoft.com/office/spreadsheetml/2009/9/main" objectType="Radio" lockText="1" noThreeD="1"/>
</file>

<file path=xl/ctrlProps/ctrlProp1096.xml><?xml version="1.0" encoding="utf-8"?>
<formControlPr xmlns="http://schemas.microsoft.com/office/spreadsheetml/2009/9/main" objectType="Radio" lockText="1" noThreeD="1"/>
</file>

<file path=xl/ctrlProps/ctrlProp1097.xml><?xml version="1.0" encoding="utf-8"?>
<formControlPr xmlns="http://schemas.microsoft.com/office/spreadsheetml/2009/9/main" objectType="Radio" lockText="1" noThreeD="1"/>
</file>

<file path=xl/ctrlProps/ctrlProp1098.xml><?xml version="1.0" encoding="utf-8"?>
<formControlPr xmlns="http://schemas.microsoft.com/office/spreadsheetml/2009/9/main" objectType="Radio" lockText="1" noThreeD="1"/>
</file>

<file path=xl/ctrlProps/ctrlProp109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CheckBox" fmlaLink="$AV$28" lockText="1" noThreeD="1"/>
</file>

<file path=xl/ctrlProps/ctrlProp1100.xml><?xml version="1.0" encoding="utf-8"?>
<formControlPr xmlns="http://schemas.microsoft.com/office/spreadsheetml/2009/9/main" objectType="Radio" lockText="1" noThreeD="1"/>
</file>

<file path=xl/ctrlProps/ctrlProp1101.xml><?xml version="1.0" encoding="utf-8"?>
<formControlPr xmlns="http://schemas.microsoft.com/office/spreadsheetml/2009/9/main" objectType="GBox" noThreeD="1"/>
</file>

<file path=xl/ctrlProps/ctrlProp1102.xml><?xml version="1.0" encoding="utf-8"?>
<formControlPr xmlns="http://schemas.microsoft.com/office/spreadsheetml/2009/9/main" objectType="Radio" checked="Checked" lockText="1" noThreeD="1"/>
</file>

<file path=xl/ctrlProps/ctrlProp1103.xml><?xml version="1.0" encoding="utf-8"?>
<formControlPr xmlns="http://schemas.microsoft.com/office/spreadsheetml/2009/9/main" objectType="CheckBox" fmlaLink="$AU$15" lockText="1" noThreeD="1"/>
</file>

<file path=xl/ctrlProps/ctrlProp1104.xml><?xml version="1.0" encoding="utf-8"?>
<formControlPr xmlns="http://schemas.microsoft.com/office/spreadsheetml/2009/9/main" objectType="CheckBox" fmlaLink="$AV$15" lockText="1" noThreeD="1"/>
</file>

<file path=xl/ctrlProps/ctrlProp1105.xml><?xml version="1.0" encoding="utf-8"?>
<formControlPr xmlns="http://schemas.microsoft.com/office/spreadsheetml/2009/9/main" objectType="CheckBox" fmlaLink="$AU$16" lockText="1" noThreeD="1"/>
</file>

<file path=xl/ctrlProps/ctrlProp1106.xml><?xml version="1.0" encoding="utf-8"?>
<formControlPr xmlns="http://schemas.microsoft.com/office/spreadsheetml/2009/9/main" objectType="CheckBox" fmlaLink="$AV$16" lockText="1" noThreeD="1"/>
</file>

<file path=xl/ctrlProps/ctrlProp1107.xml><?xml version="1.0" encoding="utf-8"?>
<formControlPr xmlns="http://schemas.microsoft.com/office/spreadsheetml/2009/9/main" objectType="CheckBox" fmlaLink="$AU$17" lockText="1" noThreeD="1"/>
</file>

<file path=xl/ctrlProps/ctrlProp1108.xml><?xml version="1.0" encoding="utf-8"?>
<formControlPr xmlns="http://schemas.microsoft.com/office/spreadsheetml/2009/9/main" objectType="CheckBox" fmlaLink="$AV$17" lockText="1" noThreeD="1"/>
</file>

<file path=xl/ctrlProps/ctrlProp1109.xml><?xml version="1.0" encoding="utf-8"?>
<formControlPr xmlns="http://schemas.microsoft.com/office/spreadsheetml/2009/9/main" objectType="CheckBox" fmlaLink="$AU$18" lockText="1" noThreeD="1"/>
</file>

<file path=xl/ctrlProps/ctrlProp111.xml><?xml version="1.0" encoding="utf-8"?>
<formControlPr xmlns="http://schemas.microsoft.com/office/spreadsheetml/2009/9/main" objectType="CheckBox" fmlaLink="$AU$29" lockText="1" noThreeD="1"/>
</file>

<file path=xl/ctrlProps/ctrlProp1110.xml><?xml version="1.0" encoding="utf-8"?>
<formControlPr xmlns="http://schemas.microsoft.com/office/spreadsheetml/2009/9/main" objectType="CheckBox" fmlaLink="$AV$18" lockText="1" noThreeD="1"/>
</file>

<file path=xl/ctrlProps/ctrlProp1111.xml><?xml version="1.0" encoding="utf-8"?>
<formControlPr xmlns="http://schemas.microsoft.com/office/spreadsheetml/2009/9/main" objectType="CheckBox" fmlaLink="$AU$19" lockText="1" noThreeD="1"/>
</file>

<file path=xl/ctrlProps/ctrlProp1112.xml><?xml version="1.0" encoding="utf-8"?>
<formControlPr xmlns="http://schemas.microsoft.com/office/spreadsheetml/2009/9/main" objectType="CheckBox" fmlaLink="$AV$19" lockText="1" noThreeD="1"/>
</file>

<file path=xl/ctrlProps/ctrlProp1113.xml><?xml version="1.0" encoding="utf-8"?>
<formControlPr xmlns="http://schemas.microsoft.com/office/spreadsheetml/2009/9/main" objectType="CheckBox" fmlaLink="$AU$20" lockText="1" noThreeD="1"/>
</file>

<file path=xl/ctrlProps/ctrlProp1114.xml><?xml version="1.0" encoding="utf-8"?>
<formControlPr xmlns="http://schemas.microsoft.com/office/spreadsheetml/2009/9/main" objectType="CheckBox" fmlaLink="$AV$20" lockText="1" noThreeD="1"/>
</file>

<file path=xl/ctrlProps/ctrlProp1115.xml><?xml version="1.0" encoding="utf-8"?>
<formControlPr xmlns="http://schemas.microsoft.com/office/spreadsheetml/2009/9/main" objectType="CheckBox" fmlaLink="$AU$21" lockText="1" noThreeD="1"/>
</file>

<file path=xl/ctrlProps/ctrlProp1116.xml><?xml version="1.0" encoding="utf-8"?>
<formControlPr xmlns="http://schemas.microsoft.com/office/spreadsheetml/2009/9/main" objectType="CheckBox" fmlaLink="$AV$21" lockText="1" noThreeD="1"/>
</file>

<file path=xl/ctrlProps/ctrlProp1117.xml><?xml version="1.0" encoding="utf-8"?>
<formControlPr xmlns="http://schemas.microsoft.com/office/spreadsheetml/2009/9/main" objectType="CheckBox" fmlaLink="$AU$22" lockText="1" noThreeD="1"/>
</file>

<file path=xl/ctrlProps/ctrlProp1118.xml><?xml version="1.0" encoding="utf-8"?>
<formControlPr xmlns="http://schemas.microsoft.com/office/spreadsheetml/2009/9/main" objectType="CheckBox" fmlaLink="$AV$22" lockText="1" noThreeD="1"/>
</file>

<file path=xl/ctrlProps/ctrlProp1119.xml><?xml version="1.0" encoding="utf-8"?>
<formControlPr xmlns="http://schemas.microsoft.com/office/spreadsheetml/2009/9/main" objectType="CheckBox" fmlaLink="$AU$23" lockText="1" noThreeD="1"/>
</file>

<file path=xl/ctrlProps/ctrlProp112.xml><?xml version="1.0" encoding="utf-8"?>
<formControlPr xmlns="http://schemas.microsoft.com/office/spreadsheetml/2009/9/main" objectType="CheckBox" fmlaLink="$AV$29" lockText="1" noThreeD="1"/>
</file>

<file path=xl/ctrlProps/ctrlProp1120.xml><?xml version="1.0" encoding="utf-8"?>
<formControlPr xmlns="http://schemas.microsoft.com/office/spreadsheetml/2009/9/main" objectType="CheckBox" fmlaLink="$AV$23" lockText="1" noThreeD="1"/>
</file>

<file path=xl/ctrlProps/ctrlProp1121.xml><?xml version="1.0" encoding="utf-8"?>
<formControlPr xmlns="http://schemas.microsoft.com/office/spreadsheetml/2009/9/main" objectType="CheckBox" fmlaLink="$AU$24" lockText="1" noThreeD="1"/>
</file>

<file path=xl/ctrlProps/ctrlProp1122.xml><?xml version="1.0" encoding="utf-8"?>
<formControlPr xmlns="http://schemas.microsoft.com/office/spreadsheetml/2009/9/main" objectType="CheckBox" fmlaLink="$AV$24" lockText="1" noThreeD="1"/>
</file>

<file path=xl/ctrlProps/ctrlProp1123.xml><?xml version="1.0" encoding="utf-8"?>
<formControlPr xmlns="http://schemas.microsoft.com/office/spreadsheetml/2009/9/main" objectType="CheckBox" fmlaLink="$AU$25" lockText="1" noThreeD="1"/>
</file>

<file path=xl/ctrlProps/ctrlProp1124.xml><?xml version="1.0" encoding="utf-8"?>
<formControlPr xmlns="http://schemas.microsoft.com/office/spreadsheetml/2009/9/main" objectType="CheckBox" fmlaLink="$AV$25" lockText="1" noThreeD="1"/>
</file>

<file path=xl/ctrlProps/ctrlProp1125.xml><?xml version="1.0" encoding="utf-8"?>
<formControlPr xmlns="http://schemas.microsoft.com/office/spreadsheetml/2009/9/main" objectType="CheckBox" fmlaLink="$AU$26" lockText="1" noThreeD="1"/>
</file>

<file path=xl/ctrlProps/ctrlProp1126.xml><?xml version="1.0" encoding="utf-8"?>
<formControlPr xmlns="http://schemas.microsoft.com/office/spreadsheetml/2009/9/main" objectType="CheckBox" fmlaLink="$AV$26" lockText="1" noThreeD="1"/>
</file>

<file path=xl/ctrlProps/ctrlProp1127.xml><?xml version="1.0" encoding="utf-8"?>
<formControlPr xmlns="http://schemas.microsoft.com/office/spreadsheetml/2009/9/main" objectType="CheckBox" fmlaLink="$AU$27" lockText="1" noThreeD="1"/>
</file>

<file path=xl/ctrlProps/ctrlProp1128.xml><?xml version="1.0" encoding="utf-8"?>
<formControlPr xmlns="http://schemas.microsoft.com/office/spreadsheetml/2009/9/main" objectType="CheckBox" fmlaLink="$AV$27" lockText="1" noThreeD="1"/>
</file>

<file path=xl/ctrlProps/ctrlProp1129.xml><?xml version="1.0" encoding="utf-8"?>
<formControlPr xmlns="http://schemas.microsoft.com/office/spreadsheetml/2009/9/main" objectType="CheckBox" fmlaLink="$AU$28" lockText="1" noThreeD="1"/>
</file>

<file path=xl/ctrlProps/ctrlProp113.xml><?xml version="1.0" encoding="utf-8"?>
<formControlPr xmlns="http://schemas.microsoft.com/office/spreadsheetml/2009/9/main" objectType="CheckBox" fmlaLink="$AU$30" lockText="1" noThreeD="1"/>
</file>

<file path=xl/ctrlProps/ctrlProp1130.xml><?xml version="1.0" encoding="utf-8"?>
<formControlPr xmlns="http://schemas.microsoft.com/office/spreadsheetml/2009/9/main" objectType="CheckBox" fmlaLink="$AV$28" lockText="1" noThreeD="1"/>
</file>

<file path=xl/ctrlProps/ctrlProp1131.xml><?xml version="1.0" encoding="utf-8"?>
<formControlPr xmlns="http://schemas.microsoft.com/office/spreadsheetml/2009/9/main" objectType="CheckBox" fmlaLink="$AU$29" lockText="1" noThreeD="1"/>
</file>

<file path=xl/ctrlProps/ctrlProp1132.xml><?xml version="1.0" encoding="utf-8"?>
<formControlPr xmlns="http://schemas.microsoft.com/office/spreadsheetml/2009/9/main" objectType="CheckBox" fmlaLink="$AV$29" lockText="1" noThreeD="1"/>
</file>

<file path=xl/ctrlProps/ctrlProp1133.xml><?xml version="1.0" encoding="utf-8"?>
<formControlPr xmlns="http://schemas.microsoft.com/office/spreadsheetml/2009/9/main" objectType="CheckBox" fmlaLink="$AU$30" lockText="1" noThreeD="1"/>
</file>

<file path=xl/ctrlProps/ctrlProp1134.xml><?xml version="1.0" encoding="utf-8"?>
<formControlPr xmlns="http://schemas.microsoft.com/office/spreadsheetml/2009/9/main" objectType="CheckBox" fmlaLink="$AV$30" lockText="1" noThreeD="1"/>
</file>

<file path=xl/ctrlProps/ctrlProp1135.xml><?xml version="1.0" encoding="utf-8"?>
<formControlPr xmlns="http://schemas.microsoft.com/office/spreadsheetml/2009/9/main" objectType="CheckBox" fmlaLink="$AU$31" lockText="1" noThreeD="1"/>
</file>

<file path=xl/ctrlProps/ctrlProp1136.xml><?xml version="1.0" encoding="utf-8"?>
<formControlPr xmlns="http://schemas.microsoft.com/office/spreadsheetml/2009/9/main" objectType="CheckBox" fmlaLink="$AV$31" lockText="1" noThreeD="1"/>
</file>

<file path=xl/ctrlProps/ctrlProp1137.xml><?xml version="1.0" encoding="utf-8"?>
<formControlPr xmlns="http://schemas.microsoft.com/office/spreadsheetml/2009/9/main" objectType="CheckBox" fmlaLink="$AU$32" lockText="1" noThreeD="1"/>
</file>

<file path=xl/ctrlProps/ctrlProp1138.xml><?xml version="1.0" encoding="utf-8"?>
<formControlPr xmlns="http://schemas.microsoft.com/office/spreadsheetml/2009/9/main" objectType="CheckBox" fmlaLink="$AV$32" lockText="1" noThreeD="1"/>
</file>

<file path=xl/ctrlProps/ctrlProp1139.xml><?xml version="1.0" encoding="utf-8"?>
<formControlPr xmlns="http://schemas.microsoft.com/office/spreadsheetml/2009/9/main" objectType="CheckBox" fmlaLink="$AU$33" lockText="1" noThreeD="1"/>
</file>

<file path=xl/ctrlProps/ctrlProp114.xml><?xml version="1.0" encoding="utf-8"?>
<formControlPr xmlns="http://schemas.microsoft.com/office/spreadsheetml/2009/9/main" objectType="CheckBox" fmlaLink="$AV$30" lockText="1" noThreeD="1"/>
</file>

<file path=xl/ctrlProps/ctrlProp1140.xml><?xml version="1.0" encoding="utf-8"?>
<formControlPr xmlns="http://schemas.microsoft.com/office/spreadsheetml/2009/9/main" objectType="CheckBox" fmlaLink="$AV$33" lockText="1" noThreeD="1"/>
</file>

<file path=xl/ctrlProps/ctrlProp1141.xml><?xml version="1.0" encoding="utf-8"?>
<formControlPr xmlns="http://schemas.microsoft.com/office/spreadsheetml/2009/9/main" objectType="CheckBox" fmlaLink="$AU$14" lockText="1" noThreeD="1"/>
</file>

<file path=xl/ctrlProps/ctrlProp1142.xml><?xml version="1.0" encoding="utf-8"?>
<formControlPr xmlns="http://schemas.microsoft.com/office/spreadsheetml/2009/9/main" objectType="CheckBox" fmlaLink="$AV$14" lockText="1" noThreeD="1"/>
</file>

<file path=xl/ctrlProps/ctrlProp1143.xml><?xml version="1.0" encoding="utf-8"?>
<formControlPr xmlns="http://schemas.microsoft.com/office/spreadsheetml/2009/9/main" objectType="Radio" firstButton="1" fmlaLink="$AB$4" lockText="1" noThreeD="1"/>
</file>

<file path=xl/ctrlProps/ctrlProp1144.xml><?xml version="1.0" encoding="utf-8"?>
<formControlPr xmlns="http://schemas.microsoft.com/office/spreadsheetml/2009/9/main" objectType="Radio" lockText="1" noThreeD="1"/>
</file>

<file path=xl/ctrlProps/ctrlProp1145.xml><?xml version="1.0" encoding="utf-8"?>
<formControlPr xmlns="http://schemas.microsoft.com/office/spreadsheetml/2009/9/main" objectType="Radio" lockText="1" noThreeD="1"/>
</file>

<file path=xl/ctrlProps/ctrlProp1146.xml><?xml version="1.0" encoding="utf-8"?>
<formControlPr xmlns="http://schemas.microsoft.com/office/spreadsheetml/2009/9/main" objectType="Radio" lockText="1" noThreeD="1"/>
</file>

<file path=xl/ctrlProps/ctrlProp1147.xml><?xml version="1.0" encoding="utf-8"?>
<formControlPr xmlns="http://schemas.microsoft.com/office/spreadsheetml/2009/9/main" objectType="Radio" lockText="1" noThreeD="1"/>
</file>

<file path=xl/ctrlProps/ctrlProp1148.xml><?xml version="1.0" encoding="utf-8"?>
<formControlPr xmlns="http://schemas.microsoft.com/office/spreadsheetml/2009/9/main" objectType="Radio" lockText="1" noThreeD="1"/>
</file>

<file path=xl/ctrlProps/ctrlProp1149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CheckBox" fmlaLink="$AU$31" lockText="1" noThreeD="1"/>
</file>

<file path=xl/ctrlProps/ctrlProp1150.xml><?xml version="1.0" encoding="utf-8"?>
<formControlPr xmlns="http://schemas.microsoft.com/office/spreadsheetml/2009/9/main" objectType="Radio" checked="Checked" lockText="1" noThreeD="1"/>
</file>

<file path=xl/ctrlProps/ctrlProp1151.xml><?xml version="1.0" encoding="utf-8"?>
<formControlPr xmlns="http://schemas.microsoft.com/office/spreadsheetml/2009/9/main" objectType="GBox" noThreeD="1"/>
</file>

<file path=xl/ctrlProps/ctrlProp1152.xml><?xml version="1.0" encoding="utf-8"?>
<formControlPr xmlns="http://schemas.microsoft.com/office/spreadsheetml/2009/9/main" objectType="Radio" firstButton="1" fmlaLink="$AB$5" lockText="1" noThreeD="1"/>
</file>

<file path=xl/ctrlProps/ctrlProp1153.xml><?xml version="1.0" encoding="utf-8"?>
<formControlPr xmlns="http://schemas.microsoft.com/office/spreadsheetml/2009/9/main" objectType="Radio" lockText="1" noThreeD="1"/>
</file>

<file path=xl/ctrlProps/ctrlProp1154.xml><?xml version="1.0" encoding="utf-8"?>
<formControlPr xmlns="http://schemas.microsoft.com/office/spreadsheetml/2009/9/main" objectType="Radio" lockText="1" noThreeD="1"/>
</file>

<file path=xl/ctrlProps/ctrlProp1155.xml><?xml version="1.0" encoding="utf-8"?>
<formControlPr xmlns="http://schemas.microsoft.com/office/spreadsheetml/2009/9/main" objectType="Radio" lockText="1" noThreeD="1"/>
</file>

<file path=xl/ctrlProps/ctrlProp1156.xml><?xml version="1.0" encoding="utf-8"?>
<formControlPr xmlns="http://schemas.microsoft.com/office/spreadsheetml/2009/9/main" objectType="Radio" lockText="1" noThreeD="1"/>
</file>

<file path=xl/ctrlProps/ctrlProp1157.xml><?xml version="1.0" encoding="utf-8"?>
<formControlPr xmlns="http://schemas.microsoft.com/office/spreadsheetml/2009/9/main" objectType="Radio" lockText="1" noThreeD="1"/>
</file>

<file path=xl/ctrlProps/ctrlProp1158.xml><?xml version="1.0" encoding="utf-8"?>
<formControlPr xmlns="http://schemas.microsoft.com/office/spreadsheetml/2009/9/main" objectType="Radio" lockText="1" noThreeD="1"/>
</file>

<file path=xl/ctrlProps/ctrlProp1159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CheckBox" fmlaLink="$AV$31" lockText="1" noThreeD="1"/>
</file>

<file path=xl/ctrlProps/ctrlProp1160.xml><?xml version="1.0" encoding="utf-8"?>
<formControlPr xmlns="http://schemas.microsoft.com/office/spreadsheetml/2009/9/main" objectType="Radio" lockText="1" noThreeD="1"/>
</file>

<file path=xl/ctrlProps/ctrlProp1161.xml><?xml version="1.0" encoding="utf-8"?>
<formControlPr xmlns="http://schemas.microsoft.com/office/spreadsheetml/2009/9/main" objectType="GBox" noThreeD="1"/>
</file>

<file path=xl/ctrlProps/ctrlProp1162.xml><?xml version="1.0" encoding="utf-8"?>
<formControlPr xmlns="http://schemas.microsoft.com/office/spreadsheetml/2009/9/main" objectType="Radio" checked="Checked" lockText="1" noThreeD="1"/>
</file>

<file path=xl/ctrlProps/ctrlProp1163.xml><?xml version="1.0" encoding="utf-8"?>
<formControlPr xmlns="http://schemas.microsoft.com/office/spreadsheetml/2009/9/main" objectType="CheckBox" fmlaLink="$AU$15" lockText="1" noThreeD="1"/>
</file>

<file path=xl/ctrlProps/ctrlProp1164.xml><?xml version="1.0" encoding="utf-8"?>
<formControlPr xmlns="http://schemas.microsoft.com/office/spreadsheetml/2009/9/main" objectType="CheckBox" fmlaLink="$AV$15" lockText="1" noThreeD="1"/>
</file>

<file path=xl/ctrlProps/ctrlProp1165.xml><?xml version="1.0" encoding="utf-8"?>
<formControlPr xmlns="http://schemas.microsoft.com/office/spreadsheetml/2009/9/main" objectType="CheckBox" fmlaLink="$AU$16" lockText="1" noThreeD="1"/>
</file>

<file path=xl/ctrlProps/ctrlProp1166.xml><?xml version="1.0" encoding="utf-8"?>
<formControlPr xmlns="http://schemas.microsoft.com/office/spreadsheetml/2009/9/main" objectType="CheckBox" fmlaLink="$AV$16" lockText="1" noThreeD="1"/>
</file>

<file path=xl/ctrlProps/ctrlProp1167.xml><?xml version="1.0" encoding="utf-8"?>
<formControlPr xmlns="http://schemas.microsoft.com/office/spreadsheetml/2009/9/main" objectType="CheckBox" fmlaLink="$AU$17" lockText="1" noThreeD="1"/>
</file>

<file path=xl/ctrlProps/ctrlProp1168.xml><?xml version="1.0" encoding="utf-8"?>
<formControlPr xmlns="http://schemas.microsoft.com/office/spreadsheetml/2009/9/main" objectType="CheckBox" fmlaLink="$AV$17" lockText="1" noThreeD="1"/>
</file>

<file path=xl/ctrlProps/ctrlProp1169.xml><?xml version="1.0" encoding="utf-8"?>
<formControlPr xmlns="http://schemas.microsoft.com/office/spreadsheetml/2009/9/main" objectType="CheckBox" fmlaLink="$AU$18" lockText="1" noThreeD="1"/>
</file>

<file path=xl/ctrlProps/ctrlProp117.xml><?xml version="1.0" encoding="utf-8"?>
<formControlPr xmlns="http://schemas.microsoft.com/office/spreadsheetml/2009/9/main" objectType="CheckBox" fmlaLink="$AU$32" lockText="1" noThreeD="1"/>
</file>

<file path=xl/ctrlProps/ctrlProp1170.xml><?xml version="1.0" encoding="utf-8"?>
<formControlPr xmlns="http://schemas.microsoft.com/office/spreadsheetml/2009/9/main" objectType="CheckBox" fmlaLink="$AV$18" lockText="1" noThreeD="1"/>
</file>

<file path=xl/ctrlProps/ctrlProp1171.xml><?xml version="1.0" encoding="utf-8"?>
<formControlPr xmlns="http://schemas.microsoft.com/office/spreadsheetml/2009/9/main" objectType="CheckBox" fmlaLink="$AU$19" lockText="1" noThreeD="1"/>
</file>

<file path=xl/ctrlProps/ctrlProp1172.xml><?xml version="1.0" encoding="utf-8"?>
<formControlPr xmlns="http://schemas.microsoft.com/office/spreadsheetml/2009/9/main" objectType="CheckBox" fmlaLink="$AV$19" lockText="1" noThreeD="1"/>
</file>

<file path=xl/ctrlProps/ctrlProp1173.xml><?xml version="1.0" encoding="utf-8"?>
<formControlPr xmlns="http://schemas.microsoft.com/office/spreadsheetml/2009/9/main" objectType="CheckBox" fmlaLink="$AU$20" lockText="1" noThreeD="1"/>
</file>

<file path=xl/ctrlProps/ctrlProp1174.xml><?xml version="1.0" encoding="utf-8"?>
<formControlPr xmlns="http://schemas.microsoft.com/office/spreadsheetml/2009/9/main" objectType="CheckBox" fmlaLink="$AV$20" lockText="1" noThreeD="1"/>
</file>

<file path=xl/ctrlProps/ctrlProp1175.xml><?xml version="1.0" encoding="utf-8"?>
<formControlPr xmlns="http://schemas.microsoft.com/office/spreadsheetml/2009/9/main" objectType="CheckBox" fmlaLink="$AU$21" lockText="1" noThreeD="1"/>
</file>

<file path=xl/ctrlProps/ctrlProp1176.xml><?xml version="1.0" encoding="utf-8"?>
<formControlPr xmlns="http://schemas.microsoft.com/office/spreadsheetml/2009/9/main" objectType="CheckBox" fmlaLink="$AV$21" lockText="1" noThreeD="1"/>
</file>

<file path=xl/ctrlProps/ctrlProp1177.xml><?xml version="1.0" encoding="utf-8"?>
<formControlPr xmlns="http://schemas.microsoft.com/office/spreadsheetml/2009/9/main" objectType="CheckBox" fmlaLink="$AU$22" lockText="1" noThreeD="1"/>
</file>

<file path=xl/ctrlProps/ctrlProp1178.xml><?xml version="1.0" encoding="utf-8"?>
<formControlPr xmlns="http://schemas.microsoft.com/office/spreadsheetml/2009/9/main" objectType="CheckBox" fmlaLink="$AV$22" lockText="1" noThreeD="1"/>
</file>

<file path=xl/ctrlProps/ctrlProp1179.xml><?xml version="1.0" encoding="utf-8"?>
<formControlPr xmlns="http://schemas.microsoft.com/office/spreadsheetml/2009/9/main" objectType="CheckBox" fmlaLink="$AU$23" lockText="1" noThreeD="1"/>
</file>

<file path=xl/ctrlProps/ctrlProp118.xml><?xml version="1.0" encoding="utf-8"?>
<formControlPr xmlns="http://schemas.microsoft.com/office/spreadsheetml/2009/9/main" objectType="CheckBox" fmlaLink="$AV$32" lockText="1" noThreeD="1"/>
</file>

<file path=xl/ctrlProps/ctrlProp1180.xml><?xml version="1.0" encoding="utf-8"?>
<formControlPr xmlns="http://schemas.microsoft.com/office/spreadsheetml/2009/9/main" objectType="CheckBox" fmlaLink="$AV$23" lockText="1" noThreeD="1"/>
</file>

<file path=xl/ctrlProps/ctrlProp1181.xml><?xml version="1.0" encoding="utf-8"?>
<formControlPr xmlns="http://schemas.microsoft.com/office/spreadsheetml/2009/9/main" objectType="CheckBox" fmlaLink="$AU$24" lockText="1" noThreeD="1"/>
</file>

<file path=xl/ctrlProps/ctrlProp1182.xml><?xml version="1.0" encoding="utf-8"?>
<formControlPr xmlns="http://schemas.microsoft.com/office/spreadsheetml/2009/9/main" objectType="CheckBox" fmlaLink="$AV$24" lockText="1" noThreeD="1"/>
</file>

<file path=xl/ctrlProps/ctrlProp1183.xml><?xml version="1.0" encoding="utf-8"?>
<formControlPr xmlns="http://schemas.microsoft.com/office/spreadsheetml/2009/9/main" objectType="CheckBox" fmlaLink="$AU$25" lockText="1" noThreeD="1"/>
</file>

<file path=xl/ctrlProps/ctrlProp1184.xml><?xml version="1.0" encoding="utf-8"?>
<formControlPr xmlns="http://schemas.microsoft.com/office/spreadsheetml/2009/9/main" objectType="CheckBox" fmlaLink="$AV$25" lockText="1" noThreeD="1"/>
</file>

<file path=xl/ctrlProps/ctrlProp1185.xml><?xml version="1.0" encoding="utf-8"?>
<formControlPr xmlns="http://schemas.microsoft.com/office/spreadsheetml/2009/9/main" objectType="CheckBox" fmlaLink="$AU$26" lockText="1" noThreeD="1"/>
</file>

<file path=xl/ctrlProps/ctrlProp1186.xml><?xml version="1.0" encoding="utf-8"?>
<formControlPr xmlns="http://schemas.microsoft.com/office/spreadsheetml/2009/9/main" objectType="CheckBox" fmlaLink="$AV$26" lockText="1" noThreeD="1"/>
</file>

<file path=xl/ctrlProps/ctrlProp1187.xml><?xml version="1.0" encoding="utf-8"?>
<formControlPr xmlns="http://schemas.microsoft.com/office/spreadsheetml/2009/9/main" objectType="CheckBox" fmlaLink="$AU$27" lockText="1" noThreeD="1"/>
</file>

<file path=xl/ctrlProps/ctrlProp1188.xml><?xml version="1.0" encoding="utf-8"?>
<formControlPr xmlns="http://schemas.microsoft.com/office/spreadsheetml/2009/9/main" objectType="CheckBox" fmlaLink="$AV$27" lockText="1" noThreeD="1"/>
</file>

<file path=xl/ctrlProps/ctrlProp1189.xml><?xml version="1.0" encoding="utf-8"?>
<formControlPr xmlns="http://schemas.microsoft.com/office/spreadsheetml/2009/9/main" objectType="CheckBox" fmlaLink="$AU$28" lockText="1" noThreeD="1"/>
</file>

<file path=xl/ctrlProps/ctrlProp119.xml><?xml version="1.0" encoding="utf-8"?>
<formControlPr xmlns="http://schemas.microsoft.com/office/spreadsheetml/2009/9/main" objectType="CheckBox" fmlaLink="$AU$33" lockText="1" noThreeD="1"/>
</file>

<file path=xl/ctrlProps/ctrlProp1190.xml><?xml version="1.0" encoding="utf-8"?>
<formControlPr xmlns="http://schemas.microsoft.com/office/spreadsheetml/2009/9/main" objectType="CheckBox" fmlaLink="$AV$28" lockText="1" noThreeD="1"/>
</file>

<file path=xl/ctrlProps/ctrlProp1191.xml><?xml version="1.0" encoding="utf-8"?>
<formControlPr xmlns="http://schemas.microsoft.com/office/spreadsheetml/2009/9/main" objectType="CheckBox" fmlaLink="$AU$29" lockText="1" noThreeD="1"/>
</file>

<file path=xl/ctrlProps/ctrlProp1192.xml><?xml version="1.0" encoding="utf-8"?>
<formControlPr xmlns="http://schemas.microsoft.com/office/spreadsheetml/2009/9/main" objectType="CheckBox" fmlaLink="$AV$29" lockText="1" noThreeD="1"/>
</file>

<file path=xl/ctrlProps/ctrlProp1193.xml><?xml version="1.0" encoding="utf-8"?>
<formControlPr xmlns="http://schemas.microsoft.com/office/spreadsheetml/2009/9/main" objectType="CheckBox" fmlaLink="$AU$30" lockText="1" noThreeD="1"/>
</file>

<file path=xl/ctrlProps/ctrlProp1194.xml><?xml version="1.0" encoding="utf-8"?>
<formControlPr xmlns="http://schemas.microsoft.com/office/spreadsheetml/2009/9/main" objectType="CheckBox" fmlaLink="$AV$30" lockText="1" noThreeD="1"/>
</file>

<file path=xl/ctrlProps/ctrlProp1195.xml><?xml version="1.0" encoding="utf-8"?>
<formControlPr xmlns="http://schemas.microsoft.com/office/spreadsheetml/2009/9/main" objectType="CheckBox" fmlaLink="$AU$31" lockText="1" noThreeD="1"/>
</file>

<file path=xl/ctrlProps/ctrlProp1196.xml><?xml version="1.0" encoding="utf-8"?>
<formControlPr xmlns="http://schemas.microsoft.com/office/spreadsheetml/2009/9/main" objectType="CheckBox" fmlaLink="$AV$31" lockText="1" noThreeD="1"/>
</file>

<file path=xl/ctrlProps/ctrlProp1197.xml><?xml version="1.0" encoding="utf-8"?>
<formControlPr xmlns="http://schemas.microsoft.com/office/spreadsheetml/2009/9/main" objectType="CheckBox" fmlaLink="$AU$32" lockText="1" noThreeD="1"/>
</file>

<file path=xl/ctrlProps/ctrlProp1198.xml><?xml version="1.0" encoding="utf-8"?>
<formControlPr xmlns="http://schemas.microsoft.com/office/spreadsheetml/2009/9/main" objectType="CheckBox" fmlaLink="$AV$32" lockText="1" noThreeD="1"/>
</file>

<file path=xl/ctrlProps/ctrlProp1199.xml><?xml version="1.0" encoding="utf-8"?>
<formControlPr xmlns="http://schemas.microsoft.com/office/spreadsheetml/2009/9/main" objectType="CheckBox" fmlaLink="$AU$33" lockText="1" noThreeD="1"/>
</file>

<file path=xl/ctrlProps/ctrlProp12.xml><?xml version="1.0" encoding="utf-8"?>
<formControlPr xmlns="http://schemas.microsoft.com/office/spreadsheetml/2009/9/main" objectType="Radio" firstButton="1" fmlaLink="$AB$5" lockText="1" noThreeD="1"/>
</file>

<file path=xl/ctrlProps/ctrlProp120.xml><?xml version="1.0" encoding="utf-8"?>
<formControlPr xmlns="http://schemas.microsoft.com/office/spreadsheetml/2009/9/main" objectType="CheckBox" fmlaLink="$AV$33" lockText="1" noThreeD="1"/>
</file>

<file path=xl/ctrlProps/ctrlProp1200.xml><?xml version="1.0" encoding="utf-8"?>
<formControlPr xmlns="http://schemas.microsoft.com/office/spreadsheetml/2009/9/main" objectType="CheckBox" fmlaLink="$AV$33" lockText="1" noThreeD="1"/>
</file>

<file path=xl/ctrlProps/ctrlProp121.xml><?xml version="1.0" encoding="utf-8"?>
<formControlPr xmlns="http://schemas.microsoft.com/office/spreadsheetml/2009/9/main" objectType="CheckBox" fmlaLink="$AU$14" lockText="1" noThreeD="1"/>
</file>

<file path=xl/ctrlProps/ctrlProp122.xml><?xml version="1.0" encoding="utf-8"?>
<formControlPr xmlns="http://schemas.microsoft.com/office/spreadsheetml/2009/9/main" objectType="CheckBox" fmlaLink="$AV$14" lockText="1" noThreeD="1"/>
</file>

<file path=xl/ctrlProps/ctrlProp123.xml><?xml version="1.0" encoding="utf-8"?>
<formControlPr xmlns="http://schemas.microsoft.com/office/spreadsheetml/2009/9/main" objectType="Radio" firstButton="1" fmlaLink="$AB$4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30.xml><?xml version="1.0" encoding="utf-8"?>
<formControlPr xmlns="http://schemas.microsoft.com/office/spreadsheetml/2009/9/main" objectType="Radio" checked="Checked" lockText="1" noThreeD="1"/>
</file>

<file path=xl/ctrlProps/ctrlProp131.xml><?xml version="1.0" encoding="utf-8"?>
<formControlPr xmlns="http://schemas.microsoft.com/office/spreadsheetml/2009/9/main" objectType="GBox" noThreeD="1"/>
</file>

<file path=xl/ctrlProps/ctrlProp132.xml><?xml version="1.0" encoding="utf-8"?>
<formControlPr xmlns="http://schemas.microsoft.com/office/spreadsheetml/2009/9/main" objectType="Radio" firstButton="1" fmlaLink="$AB$5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checked="Checked" lockText="1" noThreeD="1"/>
</file>

<file path=xl/ctrlProps/ctrlProp143.xml><?xml version="1.0" encoding="utf-8"?>
<formControlPr xmlns="http://schemas.microsoft.com/office/spreadsheetml/2009/9/main" objectType="CheckBox" fmlaLink="$AU$15" lockText="1" noThreeD="1"/>
</file>

<file path=xl/ctrlProps/ctrlProp144.xml><?xml version="1.0" encoding="utf-8"?>
<formControlPr xmlns="http://schemas.microsoft.com/office/spreadsheetml/2009/9/main" objectType="CheckBox" fmlaLink="$AV$15" lockText="1" noThreeD="1"/>
</file>

<file path=xl/ctrlProps/ctrlProp145.xml><?xml version="1.0" encoding="utf-8"?>
<formControlPr xmlns="http://schemas.microsoft.com/office/spreadsheetml/2009/9/main" objectType="CheckBox" fmlaLink="$AU$16" lockText="1" noThreeD="1"/>
</file>

<file path=xl/ctrlProps/ctrlProp146.xml><?xml version="1.0" encoding="utf-8"?>
<formControlPr xmlns="http://schemas.microsoft.com/office/spreadsheetml/2009/9/main" objectType="CheckBox" fmlaLink="$AV$16" lockText="1" noThreeD="1"/>
</file>

<file path=xl/ctrlProps/ctrlProp147.xml><?xml version="1.0" encoding="utf-8"?>
<formControlPr xmlns="http://schemas.microsoft.com/office/spreadsheetml/2009/9/main" objectType="CheckBox" fmlaLink="$AU$17" lockText="1" noThreeD="1"/>
</file>

<file path=xl/ctrlProps/ctrlProp148.xml><?xml version="1.0" encoding="utf-8"?>
<formControlPr xmlns="http://schemas.microsoft.com/office/spreadsheetml/2009/9/main" objectType="CheckBox" fmlaLink="$AV$17" lockText="1" noThreeD="1"/>
</file>

<file path=xl/ctrlProps/ctrlProp149.xml><?xml version="1.0" encoding="utf-8"?>
<formControlPr xmlns="http://schemas.microsoft.com/office/spreadsheetml/2009/9/main" objectType="CheckBox" fmlaLink="$AU$18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50.xml><?xml version="1.0" encoding="utf-8"?>
<formControlPr xmlns="http://schemas.microsoft.com/office/spreadsheetml/2009/9/main" objectType="CheckBox" fmlaLink="$AV$18" lockText="1" noThreeD="1"/>
</file>

<file path=xl/ctrlProps/ctrlProp151.xml><?xml version="1.0" encoding="utf-8"?>
<formControlPr xmlns="http://schemas.microsoft.com/office/spreadsheetml/2009/9/main" objectType="CheckBox" fmlaLink="$AU$19" lockText="1" noThreeD="1"/>
</file>

<file path=xl/ctrlProps/ctrlProp152.xml><?xml version="1.0" encoding="utf-8"?>
<formControlPr xmlns="http://schemas.microsoft.com/office/spreadsheetml/2009/9/main" objectType="CheckBox" fmlaLink="$AV$19" lockText="1" noThreeD="1"/>
</file>

<file path=xl/ctrlProps/ctrlProp153.xml><?xml version="1.0" encoding="utf-8"?>
<formControlPr xmlns="http://schemas.microsoft.com/office/spreadsheetml/2009/9/main" objectType="CheckBox" fmlaLink="$AU$20" lockText="1" noThreeD="1"/>
</file>

<file path=xl/ctrlProps/ctrlProp154.xml><?xml version="1.0" encoding="utf-8"?>
<formControlPr xmlns="http://schemas.microsoft.com/office/spreadsheetml/2009/9/main" objectType="CheckBox" fmlaLink="$AV$20" lockText="1" noThreeD="1"/>
</file>

<file path=xl/ctrlProps/ctrlProp155.xml><?xml version="1.0" encoding="utf-8"?>
<formControlPr xmlns="http://schemas.microsoft.com/office/spreadsheetml/2009/9/main" objectType="CheckBox" fmlaLink="$AU$21" lockText="1" noThreeD="1"/>
</file>

<file path=xl/ctrlProps/ctrlProp156.xml><?xml version="1.0" encoding="utf-8"?>
<formControlPr xmlns="http://schemas.microsoft.com/office/spreadsheetml/2009/9/main" objectType="CheckBox" fmlaLink="$AV$21" lockText="1" noThreeD="1"/>
</file>

<file path=xl/ctrlProps/ctrlProp157.xml><?xml version="1.0" encoding="utf-8"?>
<formControlPr xmlns="http://schemas.microsoft.com/office/spreadsheetml/2009/9/main" objectType="CheckBox" fmlaLink="$AU$22" lockText="1" noThreeD="1"/>
</file>

<file path=xl/ctrlProps/ctrlProp158.xml><?xml version="1.0" encoding="utf-8"?>
<formControlPr xmlns="http://schemas.microsoft.com/office/spreadsheetml/2009/9/main" objectType="CheckBox" fmlaLink="$AV$22" lockText="1" noThreeD="1"/>
</file>

<file path=xl/ctrlProps/ctrlProp159.xml><?xml version="1.0" encoding="utf-8"?>
<formControlPr xmlns="http://schemas.microsoft.com/office/spreadsheetml/2009/9/main" objectType="CheckBox" fmlaLink="$AU$23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60.xml><?xml version="1.0" encoding="utf-8"?>
<formControlPr xmlns="http://schemas.microsoft.com/office/spreadsheetml/2009/9/main" objectType="CheckBox" fmlaLink="$AV$23" lockText="1" noThreeD="1"/>
</file>

<file path=xl/ctrlProps/ctrlProp161.xml><?xml version="1.0" encoding="utf-8"?>
<formControlPr xmlns="http://schemas.microsoft.com/office/spreadsheetml/2009/9/main" objectType="CheckBox" fmlaLink="$AU$24" lockText="1" noThreeD="1"/>
</file>

<file path=xl/ctrlProps/ctrlProp162.xml><?xml version="1.0" encoding="utf-8"?>
<formControlPr xmlns="http://schemas.microsoft.com/office/spreadsheetml/2009/9/main" objectType="CheckBox" fmlaLink="$AV$24" lockText="1" noThreeD="1"/>
</file>

<file path=xl/ctrlProps/ctrlProp163.xml><?xml version="1.0" encoding="utf-8"?>
<formControlPr xmlns="http://schemas.microsoft.com/office/spreadsheetml/2009/9/main" objectType="CheckBox" fmlaLink="$AU$25" lockText="1" noThreeD="1"/>
</file>

<file path=xl/ctrlProps/ctrlProp164.xml><?xml version="1.0" encoding="utf-8"?>
<formControlPr xmlns="http://schemas.microsoft.com/office/spreadsheetml/2009/9/main" objectType="CheckBox" fmlaLink="$AV$25" lockText="1" noThreeD="1"/>
</file>

<file path=xl/ctrlProps/ctrlProp165.xml><?xml version="1.0" encoding="utf-8"?>
<formControlPr xmlns="http://schemas.microsoft.com/office/spreadsheetml/2009/9/main" objectType="CheckBox" fmlaLink="$AU$26" lockText="1" noThreeD="1"/>
</file>

<file path=xl/ctrlProps/ctrlProp166.xml><?xml version="1.0" encoding="utf-8"?>
<formControlPr xmlns="http://schemas.microsoft.com/office/spreadsheetml/2009/9/main" objectType="CheckBox" fmlaLink="$AV$26" lockText="1" noThreeD="1"/>
</file>

<file path=xl/ctrlProps/ctrlProp167.xml><?xml version="1.0" encoding="utf-8"?>
<formControlPr xmlns="http://schemas.microsoft.com/office/spreadsheetml/2009/9/main" objectType="CheckBox" fmlaLink="$AU$27" lockText="1" noThreeD="1"/>
</file>

<file path=xl/ctrlProps/ctrlProp168.xml><?xml version="1.0" encoding="utf-8"?>
<formControlPr xmlns="http://schemas.microsoft.com/office/spreadsheetml/2009/9/main" objectType="CheckBox" fmlaLink="$AV$27" lockText="1" noThreeD="1"/>
</file>

<file path=xl/ctrlProps/ctrlProp169.xml><?xml version="1.0" encoding="utf-8"?>
<formControlPr xmlns="http://schemas.microsoft.com/office/spreadsheetml/2009/9/main" objectType="CheckBox" fmlaLink="$AU$28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70.xml><?xml version="1.0" encoding="utf-8"?>
<formControlPr xmlns="http://schemas.microsoft.com/office/spreadsheetml/2009/9/main" objectType="CheckBox" fmlaLink="$AV$28" lockText="1" noThreeD="1"/>
</file>

<file path=xl/ctrlProps/ctrlProp171.xml><?xml version="1.0" encoding="utf-8"?>
<formControlPr xmlns="http://schemas.microsoft.com/office/spreadsheetml/2009/9/main" objectType="CheckBox" fmlaLink="$AU$29" lockText="1" noThreeD="1"/>
</file>

<file path=xl/ctrlProps/ctrlProp172.xml><?xml version="1.0" encoding="utf-8"?>
<formControlPr xmlns="http://schemas.microsoft.com/office/spreadsheetml/2009/9/main" objectType="CheckBox" fmlaLink="$AV$29" lockText="1" noThreeD="1"/>
</file>

<file path=xl/ctrlProps/ctrlProp173.xml><?xml version="1.0" encoding="utf-8"?>
<formControlPr xmlns="http://schemas.microsoft.com/office/spreadsheetml/2009/9/main" objectType="CheckBox" fmlaLink="$AU$30" lockText="1" noThreeD="1"/>
</file>

<file path=xl/ctrlProps/ctrlProp174.xml><?xml version="1.0" encoding="utf-8"?>
<formControlPr xmlns="http://schemas.microsoft.com/office/spreadsheetml/2009/9/main" objectType="CheckBox" fmlaLink="$AV$30" lockText="1" noThreeD="1"/>
</file>

<file path=xl/ctrlProps/ctrlProp175.xml><?xml version="1.0" encoding="utf-8"?>
<formControlPr xmlns="http://schemas.microsoft.com/office/spreadsheetml/2009/9/main" objectType="CheckBox" fmlaLink="$AU$31" lockText="1" noThreeD="1"/>
</file>

<file path=xl/ctrlProps/ctrlProp176.xml><?xml version="1.0" encoding="utf-8"?>
<formControlPr xmlns="http://schemas.microsoft.com/office/spreadsheetml/2009/9/main" objectType="CheckBox" fmlaLink="$AV$31" lockText="1" noThreeD="1"/>
</file>

<file path=xl/ctrlProps/ctrlProp177.xml><?xml version="1.0" encoding="utf-8"?>
<formControlPr xmlns="http://schemas.microsoft.com/office/spreadsheetml/2009/9/main" objectType="CheckBox" fmlaLink="$AU$32" lockText="1" noThreeD="1"/>
</file>

<file path=xl/ctrlProps/ctrlProp178.xml><?xml version="1.0" encoding="utf-8"?>
<formControlPr xmlns="http://schemas.microsoft.com/office/spreadsheetml/2009/9/main" objectType="CheckBox" fmlaLink="$AV$32" lockText="1" noThreeD="1"/>
</file>

<file path=xl/ctrlProps/ctrlProp179.xml><?xml version="1.0" encoding="utf-8"?>
<formControlPr xmlns="http://schemas.microsoft.com/office/spreadsheetml/2009/9/main" objectType="CheckBox" fmlaLink="$AU$33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80.xml><?xml version="1.0" encoding="utf-8"?>
<formControlPr xmlns="http://schemas.microsoft.com/office/spreadsheetml/2009/9/main" objectType="CheckBox" fmlaLink="$AV$33" lockText="1" noThreeD="1"/>
</file>

<file path=xl/ctrlProps/ctrlProp181.xml><?xml version="1.0" encoding="utf-8"?>
<formControlPr xmlns="http://schemas.microsoft.com/office/spreadsheetml/2009/9/main" objectType="CheckBox" fmlaLink="$AU$14" lockText="1" noThreeD="1"/>
</file>

<file path=xl/ctrlProps/ctrlProp182.xml><?xml version="1.0" encoding="utf-8"?>
<formControlPr xmlns="http://schemas.microsoft.com/office/spreadsheetml/2009/9/main" objectType="CheckBox" fmlaLink="$AV$14" lockText="1" noThreeD="1"/>
</file>

<file path=xl/ctrlProps/ctrlProp183.xml><?xml version="1.0" encoding="utf-8"?>
<formControlPr xmlns="http://schemas.microsoft.com/office/spreadsheetml/2009/9/main" objectType="Radio" firstButton="1" fmlaLink="$AB$4" lockText="1" noThreeD="1"/>
</file>

<file path=xl/ctrlProps/ctrlProp184.xml><?xml version="1.0" encoding="utf-8"?>
<formControlPr xmlns="http://schemas.microsoft.com/office/spreadsheetml/2009/9/main" objectType="Radio" lockText="1" noThreeD="1"/>
</file>

<file path=xl/ctrlProps/ctrlProp185.xml><?xml version="1.0" encoding="utf-8"?>
<formControlPr xmlns="http://schemas.microsoft.com/office/spreadsheetml/2009/9/main" objectType="Radio" lockText="1" noThreeD="1"/>
</file>

<file path=xl/ctrlProps/ctrlProp186.xml><?xml version="1.0" encoding="utf-8"?>
<formControlPr xmlns="http://schemas.microsoft.com/office/spreadsheetml/2009/9/main" objectType="Radio" lockText="1" noThreeD="1"/>
</file>

<file path=xl/ctrlProps/ctrlProp187.xml><?xml version="1.0" encoding="utf-8"?>
<formControlPr xmlns="http://schemas.microsoft.com/office/spreadsheetml/2009/9/main" objectType="Radio" lockText="1" noThreeD="1"/>
</file>

<file path=xl/ctrlProps/ctrlProp188.xml><?xml version="1.0" encoding="utf-8"?>
<formControlPr xmlns="http://schemas.microsoft.com/office/spreadsheetml/2009/9/main" objectType="Radio" lockText="1" noThreeD="1"/>
</file>

<file path=xl/ctrlProps/ctrlProp189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190.xml><?xml version="1.0" encoding="utf-8"?>
<formControlPr xmlns="http://schemas.microsoft.com/office/spreadsheetml/2009/9/main" objectType="Radio" checked="Checked" lockText="1" noThreeD="1"/>
</file>

<file path=xl/ctrlProps/ctrlProp191.xml><?xml version="1.0" encoding="utf-8"?>
<formControlPr xmlns="http://schemas.microsoft.com/office/spreadsheetml/2009/9/main" objectType="GBox" noThreeD="1"/>
</file>

<file path=xl/ctrlProps/ctrlProp192.xml><?xml version="1.0" encoding="utf-8"?>
<formControlPr xmlns="http://schemas.microsoft.com/office/spreadsheetml/2009/9/main" objectType="Radio" firstButton="1" fmlaLink="$AB$5" lockText="1" noThreeD="1"/>
</file>

<file path=xl/ctrlProps/ctrlProp193.xml><?xml version="1.0" encoding="utf-8"?>
<formControlPr xmlns="http://schemas.microsoft.com/office/spreadsheetml/2009/9/main" objectType="Radio" lockText="1" noThreeD="1"/>
</file>

<file path=xl/ctrlProps/ctrlProp194.xml><?xml version="1.0" encoding="utf-8"?>
<formControlPr xmlns="http://schemas.microsoft.com/office/spreadsheetml/2009/9/main" objectType="Radio" lockText="1" noThreeD="1"/>
</file>

<file path=xl/ctrlProps/ctrlProp195.xml><?xml version="1.0" encoding="utf-8"?>
<formControlPr xmlns="http://schemas.microsoft.com/office/spreadsheetml/2009/9/main" objectType="Radio" lockText="1" noThreeD="1"/>
</file>

<file path=xl/ctrlProps/ctrlProp196.xml><?xml version="1.0" encoding="utf-8"?>
<formControlPr xmlns="http://schemas.microsoft.com/office/spreadsheetml/2009/9/main" objectType="Radio" lockText="1" noThreeD="1"/>
</file>

<file path=xl/ctrlProps/ctrlProp197.xml><?xml version="1.0" encoding="utf-8"?>
<formControlPr xmlns="http://schemas.microsoft.com/office/spreadsheetml/2009/9/main" objectType="Radio" lockText="1" noThreeD="1"/>
</file>

<file path=xl/ctrlProps/ctrlProp198.xml><?xml version="1.0" encoding="utf-8"?>
<formControlPr xmlns="http://schemas.microsoft.com/office/spreadsheetml/2009/9/main" objectType="Radio" lockText="1" noThreeD="1"/>
</file>

<file path=xl/ctrlProps/ctrlProp19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fmlaLink="$AV$14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00.xml><?xml version="1.0" encoding="utf-8"?>
<formControlPr xmlns="http://schemas.microsoft.com/office/spreadsheetml/2009/9/main" objectType="Radio" lockText="1" noThreeD="1"/>
</file>

<file path=xl/ctrlProps/ctrlProp201.xml><?xml version="1.0" encoding="utf-8"?>
<formControlPr xmlns="http://schemas.microsoft.com/office/spreadsheetml/2009/9/main" objectType="GBox" noThreeD="1"/>
</file>

<file path=xl/ctrlProps/ctrlProp202.xml><?xml version="1.0" encoding="utf-8"?>
<formControlPr xmlns="http://schemas.microsoft.com/office/spreadsheetml/2009/9/main" objectType="Radio" checked="Checked" lockText="1" noThreeD="1"/>
</file>

<file path=xl/ctrlProps/ctrlProp203.xml><?xml version="1.0" encoding="utf-8"?>
<formControlPr xmlns="http://schemas.microsoft.com/office/spreadsheetml/2009/9/main" objectType="CheckBox" fmlaLink="$AU$15" lockText="1" noThreeD="1"/>
</file>

<file path=xl/ctrlProps/ctrlProp204.xml><?xml version="1.0" encoding="utf-8"?>
<formControlPr xmlns="http://schemas.microsoft.com/office/spreadsheetml/2009/9/main" objectType="CheckBox" fmlaLink="$AV$15" lockText="1" noThreeD="1"/>
</file>

<file path=xl/ctrlProps/ctrlProp205.xml><?xml version="1.0" encoding="utf-8"?>
<formControlPr xmlns="http://schemas.microsoft.com/office/spreadsheetml/2009/9/main" objectType="CheckBox" fmlaLink="$AU$16" lockText="1" noThreeD="1"/>
</file>

<file path=xl/ctrlProps/ctrlProp206.xml><?xml version="1.0" encoding="utf-8"?>
<formControlPr xmlns="http://schemas.microsoft.com/office/spreadsheetml/2009/9/main" objectType="CheckBox" fmlaLink="$AV$16" lockText="1" noThreeD="1"/>
</file>

<file path=xl/ctrlProps/ctrlProp207.xml><?xml version="1.0" encoding="utf-8"?>
<formControlPr xmlns="http://schemas.microsoft.com/office/spreadsheetml/2009/9/main" objectType="CheckBox" fmlaLink="$AU$17" lockText="1" noThreeD="1"/>
</file>

<file path=xl/ctrlProps/ctrlProp208.xml><?xml version="1.0" encoding="utf-8"?>
<formControlPr xmlns="http://schemas.microsoft.com/office/spreadsheetml/2009/9/main" objectType="CheckBox" fmlaLink="$AV$17" lockText="1" noThreeD="1"/>
</file>

<file path=xl/ctrlProps/ctrlProp209.xml><?xml version="1.0" encoding="utf-8"?>
<formControlPr xmlns="http://schemas.microsoft.com/office/spreadsheetml/2009/9/main" objectType="CheckBox" fmlaLink="$AU$18" lockText="1" noThreeD="1"/>
</file>

<file path=xl/ctrlProps/ctrlProp21.xml><?xml version="1.0" encoding="utf-8"?>
<formControlPr xmlns="http://schemas.microsoft.com/office/spreadsheetml/2009/9/main" objectType="GBox" noThreeD="1"/>
</file>

<file path=xl/ctrlProps/ctrlProp210.xml><?xml version="1.0" encoding="utf-8"?>
<formControlPr xmlns="http://schemas.microsoft.com/office/spreadsheetml/2009/9/main" objectType="CheckBox" fmlaLink="$AV$18" lockText="1" noThreeD="1"/>
</file>

<file path=xl/ctrlProps/ctrlProp211.xml><?xml version="1.0" encoding="utf-8"?>
<formControlPr xmlns="http://schemas.microsoft.com/office/spreadsheetml/2009/9/main" objectType="CheckBox" fmlaLink="$AU$19" lockText="1" noThreeD="1"/>
</file>

<file path=xl/ctrlProps/ctrlProp212.xml><?xml version="1.0" encoding="utf-8"?>
<formControlPr xmlns="http://schemas.microsoft.com/office/spreadsheetml/2009/9/main" objectType="CheckBox" fmlaLink="$AV$19" lockText="1" noThreeD="1"/>
</file>

<file path=xl/ctrlProps/ctrlProp213.xml><?xml version="1.0" encoding="utf-8"?>
<formControlPr xmlns="http://schemas.microsoft.com/office/spreadsheetml/2009/9/main" objectType="CheckBox" fmlaLink="$AU$20" lockText="1" noThreeD="1"/>
</file>

<file path=xl/ctrlProps/ctrlProp214.xml><?xml version="1.0" encoding="utf-8"?>
<formControlPr xmlns="http://schemas.microsoft.com/office/spreadsheetml/2009/9/main" objectType="CheckBox" fmlaLink="$AV$20" lockText="1" noThreeD="1"/>
</file>

<file path=xl/ctrlProps/ctrlProp215.xml><?xml version="1.0" encoding="utf-8"?>
<formControlPr xmlns="http://schemas.microsoft.com/office/spreadsheetml/2009/9/main" objectType="CheckBox" fmlaLink="$AU$21" lockText="1" noThreeD="1"/>
</file>

<file path=xl/ctrlProps/ctrlProp216.xml><?xml version="1.0" encoding="utf-8"?>
<formControlPr xmlns="http://schemas.microsoft.com/office/spreadsheetml/2009/9/main" objectType="CheckBox" fmlaLink="$AV$21" lockText="1" noThreeD="1"/>
</file>

<file path=xl/ctrlProps/ctrlProp217.xml><?xml version="1.0" encoding="utf-8"?>
<formControlPr xmlns="http://schemas.microsoft.com/office/spreadsheetml/2009/9/main" objectType="CheckBox" fmlaLink="$AU$22" lockText="1" noThreeD="1"/>
</file>

<file path=xl/ctrlProps/ctrlProp218.xml><?xml version="1.0" encoding="utf-8"?>
<formControlPr xmlns="http://schemas.microsoft.com/office/spreadsheetml/2009/9/main" objectType="CheckBox" fmlaLink="$AV$22" lockText="1" noThreeD="1"/>
</file>

<file path=xl/ctrlProps/ctrlProp219.xml><?xml version="1.0" encoding="utf-8"?>
<formControlPr xmlns="http://schemas.microsoft.com/office/spreadsheetml/2009/9/main" objectType="CheckBox" fmlaLink="$AU$23" lockText="1" noThreeD="1"/>
</file>

<file path=xl/ctrlProps/ctrlProp22.xml><?xml version="1.0" encoding="utf-8"?>
<formControlPr xmlns="http://schemas.microsoft.com/office/spreadsheetml/2009/9/main" objectType="Radio" checked="Checked" lockText="1" noThreeD="1"/>
</file>

<file path=xl/ctrlProps/ctrlProp220.xml><?xml version="1.0" encoding="utf-8"?>
<formControlPr xmlns="http://schemas.microsoft.com/office/spreadsheetml/2009/9/main" objectType="CheckBox" fmlaLink="$AV$23" lockText="1" noThreeD="1"/>
</file>

<file path=xl/ctrlProps/ctrlProp221.xml><?xml version="1.0" encoding="utf-8"?>
<formControlPr xmlns="http://schemas.microsoft.com/office/spreadsheetml/2009/9/main" objectType="CheckBox" fmlaLink="$AU$24" lockText="1" noThreeD="1"/>
</file>

<file path=xl/ctrlProps/ctrlProp222.xml><?xml version="1.0" encoding="utf-8"?>
<formControlPr xmlns="http://schemas.microsoft.com/office/spreadsheetml/2009/9/main" objectType="CheckBox" fmlaLink="$AV$24" lockText="1" noThreeD="1"/>
</file>

<file path=xl/ctrlProps/ctrlProp223.xml><?xml version="1.0" encoding="utf-8"?>
<formControlPr xmlns="http://schemas.microsoft.com/office/spreadsheetml/2009/9/main" objectType="CheckBox" fmlaLink="$AU$25" lockText="1" noThreeD="1"/>
</file>

<file path=xl/ctrlProps/ctrlProp224.xml><?xml version="1.0" encoding="utf-8"?>
<formControlPr xmlns="http://schemas.microsoft.com/office/spreadsheetml/2009/9/main" objectType="CheckBox" fmlaLink="$AV$25" lockText="1" noThreeD="1"/>
</file>

<file path=xl/ctrlProps/ctrlProp225.xml><?xml version="1.0" encoding="utf-8"?>
<formControlPr xmlns="http://schemas.microsoft.com/office/spreadsheetml/2009/9/main" objectType="CheckBox" fmlaLink="$AU$26" lockText="1" noThreeD="1"/>
</file>

<file path=xl/ctrlProps/ctrlProp226.xml><?xml version="1.0" encoding="utf-8"?>
<formControlPr xmlns="http://schemas.microsoft.com/office/spreadsheetml/2009/9/main" objectType="CheckBox" fmlaLink="$AV$26" lockText="1" noThreeD="1"/>
</file>

<file path=xl/ctrlProps/ctrlProp227.xml><?xml version="1.0" encoding="utf-8"?>
<formControlPr xmlns="http://schemas.microsoft.com/office/spreadsheetml/2009/9/main" objectType="CheckBox" fmlaLink="$AU$27" lockText="1" noThreeD="1"/>
</file>

<file path=xl/ctrlProps/ctrlProp228.xml><?xml version="1.0" encoding="utf-8"?>
<formControlPr xmlns="http://schemas.microsoft.com/office/spreadsheetml/2009/9/main" objectType="CheckBox" fmlaLink="$AV$27" lockText="1" noThreeD="1"/>
</file>

<file path=xl/ctrlProps/ctrlProp229.xml><?xml version="1.0" encoding="utf-8"?>
<formControlPr xmlns="http://schemas.microsoft.com/office/spreadsheetml/2009/9/main" objectType="CheckBox" fmlaLink="$AU$28" lockText="1" noThreeD="1"/>
</file>

<file path=xl/ctrlProps/ctrlProp23.xml><?xml version="1.0" encoding="utf-8"?>
<formControlPr xmlns="http://schemas.microsoft.com/office/spreadsheetml/2009/9/main" objectType="CheckBox" fmlaLink="$AU$15" lockText="1" noThreeD="1"/>
</file>

<file path=xl/ctrlProps/ctrlProp230.xml><?xml version="1.0" encoding="utf-8"?>
<formControlPr xmlns="http://schemas.microsoft.com/office/spreadsheetml/2009/9/main" objectType="CheckBox" fmlaLink="$AV$28" lockText="1" noThreeD="1"/>
</file>

<file path=xl/ctrlProps/ctrlProp231.xml><?xml version="1.0" encoding="utf-8"?>
<formControlPr xmlns="http://schemas.microsoft.com/office/spreadsheetml/2009/9/main" objectType="CheckBox" fmlaLink="$AU$29" lockText="1" noThreeD="1"/>
</file>

<file path=xl/ctrlProps/ctrlProp232.xml><?xml version="1.0" encoding="utf-8"?>
<formControlPr xmlns="http://schemas.microsoft.com/office/spreadsheetml/2009/9/main" objectType="CheckBox" fmlaLink="$AV$29" lockText="1" noThreeD="1"/>
</file>

<file path=xl/ctrlProps/ctrlProp233.xml><?xml version="1.0" encoding="utf-8"?>
<formControlPr xmlns="http://schemas.microsoft.com/office/spreadsheetml/2009/9/main" objectType="CheckBox" fmlaLink="$AU$30" lockText="1" noThreeD="1"/>
</file>

<file path=xl/ctrlProps/ctrlProp234.xml><?xml version="1.0" encoding="utf-8"?>
<formControlPr xmlns="http://schemas.microsoft.com/office/spreadsheetml/2009/9/main" objectType="CheckBox" fmlaLink="$AV$30" lockText="1" noThreeD="1"/>
</file>

<file path=xl/ctrlProps/ctrlProp235.xml><?xml version="1.0" encoding="utf-8"?>
<formControlPr xmlns="http://schemas.microsoft.com/office/spreadsheetml/2009/9/main" objectType="CheckBox" fmlaLink="$AU$31" lockText="1" noThreeD="1"/>
</file>

<file path=xl/ctrlProps/ctrlProp236.xml><?xml version="1.0" encoding="utf-8"?>
<formControlPr xmlns="http://schemas.microsoft.com/office/spreadsheetml/2009/9/main" objectType="CheckBox" fmlaLink="$AV$31" lockText="1" noThreeD="1"/>
</file>

<file path=xl/ctrlProps/ctrlProp237.xml><?xml version="1.0" encoding="utf-8"?>
<formControlPr xmlns="http://schemas.microsoft.com/office/spreadsheetml/2009/9/main" objectType="CheckBox" fmlaLink="$AU$32" lockText="1" noThreeD="1"/>
</file>

<file path=xl/ctrlProps/ctrlProp238.xml><?xml version="1.0" encoding="utf-8"?>
<formControlPr xmlns="http://schemas.microsoft.com/office/spreadsheetml/2009/9/main" objectType="CheckBox" fmlaLink="$AV$32" lockText="1" noThreeD="1"/>
</file>

<file path=xl/ctrlProps/ctrlProp239.xml><?xml version="1.0" encoding="utf-8"?>
<formControlPr xmlns="http://schemas.microsoft.com/office/spreadsheetml/2009/9/main" objectType="CheckBox" fmlaLink="$AU$33" lockText="1" noThreeD="1"/>
</file>

<file path=xl/ctrlProps/ctrlProp24.xml><?xml version="1.0" encoding="utf-8"?>
<formControlPr xmlns="http://schemas.microsoft.com/office/spreadsheetml/2009/9/main" objectType="CheckBox" fmlaLink="$AV$15" lockText="1" noThreeD="1"/>
</file>

<file path=xl/ctrlProps/ctrlProp240.xml><?xml version="1.0" encoding="utf-8"?>
<formControlPr xmlns="http://schemas.microsoft.com/office/spreadsheetml/2009/9/main" objectType="CheckBox" fmlaLink="$AV$33" lockText="1" noThreeD="1"/>
</file>

<file path=xl/ctrlProps/ctrlProp241.xml><?xml version="1.0" encoding="utf-8"?>
<formControlPr xmlns="http://schemas.microsoft.com/office/spreadsheetml/2009/9/main" objectType="CheckBox" fmlaLink="$AU$14" lockText="1" noThreeD="1"/>
</file>

<file path=xl/ctrlProps/ctrlProp242.xml><?xml version="1.0" encoding="utf-8"?>
<formControlPr xmlns="http://schemas.microsoft.com/office/spreadsheetml/2009/9/main" objectType="CheckBox" fmlaLink="$AV$14" lockText="1" noThreeD="1"/>
</file>

<file path=xl/ctrlProps/ctrlProp243.xml><?xml version="1.0" encoding="utf-8"?>
<formControlPr xmlns="http://schemas.microsoft.com/office/spreadsheetml/2009/9/main" objectType="Radio" firstButton="1" fmlaLink="$AB$4" lockText="1" noThreeD="1"/>
</file>

<file path=xl/ctrlProps/ctrlProp244.xml><?xml version="1.0" encoding="utf-8"?>
<formControlPr xmlns="http://schemas.microsoft.com/office/spreadsheetml/2009/9/main" objectType="Radio" lockText="1" noThreeD="1"/>
</file>

<file path=xl/ctrlProps/ctrlProp245.xml><?xml version="1.0" encoding="utf-8"?>
<formControlPr xmlns="http://schemas.microsoft.com/office/spreadsheetml/2009/9/main" objectType="Radio" lockText="1" noThreeD="1"/>
</file>

<file path=xl/ctrlProps/ctrlProp246.xml><?xml version="1.0" encoding="utf-8"?>
<formControlPr xmlns="http://schemas.microsoft.com/office/spreadsheetml/2009/9/main" objectType="Radio" lockText="1" noThreeD="1"/>
</file>

<file path=xl/ctrlProps/ctrlProp247.xml><?xml version="1.0" encoding="utf-8"?>
<formControlPr xmlns="http://schemas.microsoft.com/office/spreadsheetml/2009/9/main" objectType="Radio" lockText="1" noThreeD="1"/>
</file>

<file path=xl/ctrlProps/ctrlProp248.xml><?xml version="1.0" encoding="utf-8"?>
<formControlPr xmlns="http://schemas.microsoft.com/office/spreadsheetml/2009/9/main" objectType="Radio" lockText="1" noThreeD="1"/>
</file>

<file path=xl/ctrlProps/ctrlProp249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CheckBox" fmlaLink="$AU$16" lockText="1" noThreeD="1"/>
</file>

<file path=xl/ctrlProps/ctrlProp250.xml><?xml version="1.0" encoding="utf-8"?>
<formControlPr xmlns="http://schemas.microsoft.com/office/spreadsheetml/2009/9/main" objectType="Radio" checked="Checked" lockText="1" noThreeD="1"/>
</file>

<file path=xl/ctrlProps/ctrlProp251.xml><?xml version="1.0" encoding="utf-8"?>
<formControlPr xmlns="http://schemas.microsoft.com/office/spreadsheetml/2009/9/main" objectType="GBox" noThreeD="1"/>
</file>

<file path=xl/ctrlProps/ctrlProp252.xml><?xml version="1.0" encoding="utf-8"?>
<formControlPr xmlns="http://schemas.microsoft.com/office/spreadsheetml/2009/9/main" objectType="Radio" firstButton="1" fmlaLink="$AB$5" lockText="1" noThreeD="1"/>
</file>

<file path=xl/ctrlProps/ctrlProp253.xml><?xml version="1.0" encoding="utf-8"?>
<formControlPr xmlns="http://schemas.microsoft.com/office/spreadsheetml/2009/9/main" objectType="Radio" lockText="1" noThreeD="1"/>
</file>

<file path=xl/ctrlProps/ctrlProp254.xml><?xml version="1.0" encoding="utf-8"?>
<formControlPr xmlns="http://schemas.microsoft.com/office/spreadsheetml/2009/9/main" objectType="Radio" lockText="1" noThreeD="1"/>
</file>

<file path=xl/ctrlProps/ctrlProp255.xml><?xml version="1.0" encoding="utf-8"?>
<formControlPr xmlns="http://schemas.microsoft.com/office/spreadsheetml/2009/9/main" objectType="Radio" lockText="1" noThreeD="1"/>
</file>

<file path=xl/ctrlProps/ctrlProp256.xml><?xml version="1.0" encoding="utf-8"?>
<formControlPr xmlns="http://schemas.microsoft.com/office/spreadsheetml/2009/9/main" objectType="Radio" lockText="1" noThreeD="1"/>
</file>

<file path=xl/ctrlProps/ctrlProp257.xml><?xml version="1.0" encoding="utf-8"?>
<formControlPr xmlns="http://schemas.microsoft.com/office/spreadsheetml/2009/9/main" objectType="Radio" lockText="1" noThreeD="1"/>
</file>

<file path=xl/ctrlProps/ctrlProp258.xml><?xml version="1.0" encoding="utf-8"?>
<formControlPr xmlns="http://schemas.microsoft.com/office/spreadsheetml/2009/9/main" objectType="Radio" lockText="1" noThreeD="1"/>
</file>

<file path=xl/ctrlProps/ctrlProp259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CheckBox" fmlaLink="$AV$16" lockText="1" noThreeD="1"/>
</file>

<file path=xl/ctrlProps/ctrlProp260.xml><?xml version="1.0" encoding="utf-8"?>
<formControlPr xmlns="http://schemas.microsoft.com/office/spreadsheetml/2009/9/main" objectType="Radio" lockText="1" noThreeD="1"/>
</file>

<file path=xl/ctrlProps/ctrlProp261.xml><?xml version="1.0" encoding="utf-8"?>
<formControlPr xmlns="http://schemas.microsoft.com/office/spreadsheetml/2009/9/main" objectType="GBox" noThreeD="1"/>
</file>

<file path=xl/ctrlProps/ctrlProp262.xml><?xml version="1.0" encoding="utf-8"?>
<formControlPr xmlns="http://schemas.microsoft.com/office/spreadsheetml/2009/9/main" objectType="Radio" checked="Checked" lockText="1" noThreeD="1"/>
</file>

<file path=xl/ctrlProps/ctrlProp263.xml><?xml version="1.0" encoding="utf-8"?>
<formControlPr xmlns="http://schemas.microsoft.com/office/spreadsheetml/2009/9/main" objectType="CheckBox" fmlaLink="$AU$15" lockText="1" noThreeD="1"/>
</file>

<file path=xl/ctrlProps/ctrlProp264.xml><?xml version="1.0" encoding="utf-8"?>
<formControlPr xmlns="http://schemas.microsoft.com/office/spreadsheetml/2009/9/main" objectType="CheckBox" fmlaLink="$AV$15" lockText="1" noThreeD="1"/>
</file>

<file path=xl/ctrlProps/ctrlProp265.xml><?xml version="1.0" encoding="utf-8"?>
<formControlPr xmlns="http://schemas.microsoft.com/office/spreadsheetml/2009/9/main" objectType="CheckBox" fmlaLink="$AU$16" lockText="1" noThreeD="1"/>
</file>

<file path=xl/ctrlProps/ctrlProp266.xml><?xml version="1.0" encoding="utf-8"?>
<formControlPr xmlns="http://schemas.microsoft.com/office/spreadsheetml/2009/9/main" objectType="CheckBox" fmlaLink="$AV$16" lockText="1" noThreeD="1"/>
</file>

<file path=xl/ctrlProps/ctrlProp267.xml><?xml version="1.0" encoding="utf-8"?>
<formControlPr xmlns="http://schemas.microsoft.com/office/spreadsheetml/2009/9/main" objectType="CheckBox" fmlaLink="$AU$17" lockText="1" noThreeD="1"/>
</file>

<file path=xl/ctrlProps/ctrlProp268.xml><?xml version="1.0" encoding="utf-8"?>
<formControlPr xmlns="http://schemas.microsoft.com/office/spreadsheetml/2009/9/main" objectType="CheckBox" fmlaLink="$AV$17" lockText="1" noThreeD="1"/>
</file>

<file path=xl/ctrlProps/ctrlProp269.xml><?xml version="1.0" encoding="utf-8"?>
<formControlPr xmlns="http://schemas.microsoft.com/office/spreadsheetml/2009/9/main" objectType="CheckBox" fmlaLink="$AU$18" lockText="1" noThreeD="1"/>
</file>

<file path=xl/ctrlProps/ctrlProp27.xml><?xml version="1.0" encoding="utf-8"?>
<formControlPr xmlns="http://schemas.microsoft.com/office/spreadsheetml/2009/9/main" objectType="CheckBox" fmlaLink="$AU$17" lockText="1" noThreeD="1"/>
</file>

<file path=xl/ctrlProps/ctrlProp270.xml><?xml version="1.0" encoding="utf-8"?>
<formControlPr xmlns="http://schemas.microsoft.com/office/spreadsheetml/2009/9/main" objectType="CheckBox" fmlaLink="$AV$18" lockText="1" noThreeD="1"/>
</file>

<file path=xl/ctrlProps/ctrlProp271.xml><?xml version="1.0" encoding="utf-8"?>
<formControlPr xmlns="http://schemas.microsoft.com/office/spreadsheetml/2009/9/main" objectType="CheckBox" fmlaLink="$AU$19" lockText="1" noThreeD="1"/>
</file>

<file path=xl/ctrlProps/ctrlProp272.xml><?xml version="1.0" encoding="utf-8"?>
<formControlPr xmlns="http://schemas.microsoft.com/office/spreadsheetml/2009/9/main" objectType="CheckBox" fmlaLink="$AV$19" lockText="1" noThreeD="1"/>
</file>

<file path=xl/ctrlProps/ctrlProp273.xml><?xml version="1.0" encoding="utf-8"?>
<formControlPr xmlns="http://schemas.microsoft.com/office/spreadsheetml/2009/9/main" objectType="CheckBox" fmlaLink="$AU$20" lockText="1" noThreeD="1"/>
</file>

<file path=xl/ctrlProps/ctrlProp274.xml><?xml version="1.0" encoding="utf-8"?>
<formControlPr xmlns="http://schemas.microsoft.com/office/spreadsheetml/2009/9/main" objectType="CheckBox" fmlaLink="$AV$20" lockText="1" noThreeD="1"/>
</file>

<file path=xl/ctrlProps/ctrlProp275.xml><?xml version="1.0" encoding="utf-8"?>
<formControlPr xmlns="http://schemas.microsoft.com/office/spreadsheetml/2009/9/main" objectType="CheckBox" fmlaLink="$AU$21" lockText="1" noThreeD="1"/>
</file>

<file path=xl/ctrlProps/ctrlProp276.xml><?xml version="1.0" encoding="utf-8"?>
<formControlPr xmlns="http://schemas.microsoft.com/office/spreadsheetml/2009/9/main" objectType="CheckBox" fmlaLink="$AV$21" lockText="1" noThreeD="1"/>
</file>

<file path=xl/ctrlProps/ctrlProp277.xml><?xml version="1.0" encoding="utf-8"?>
<formControlPr xmlns="http://schemas.microsoft.com/office/spreadsheetml/2009/9/main" objectType="CheckBox" fmlaLink="$AU$22" lockText="1" noThreeD="1"/>
</file>

<file path=xl/ctrlProps/ctrlProp278.xml><?xml version="1.0" encoding="utf-8"?>
<formControlPr xmlns="http://schemas.microsoft.com/office/spreadsheetml/2009/9/main" objectType="CheckBox" fmlaLink="$AV$22" lockText="1" noThreeD="1"/>
</file>

<file path=xl/ctrlProps/ctrlProp279.xml><?xml version="1.0" encoding="utf-8"?>
<formControlPr xmlns="http://schemas.microsoft.com/office/spreadsheetml/2009/9/main" objectType="CheckBox" fmlaLink="$AU$23" lockText="1" noThreeD="1"/>
</file>

<file path=xl/ctrlProps/ctrlProp28.xml><?xml version="1.0" encoding="utf-8"?>
<formControlPr xmlns="http://schemas.microsoft.com/office/spreadsheetml/2009/9/main" objectType="CheckBox" fmlaLink="$AV$17" lockText="1" noThreeD="1"/>
</file>

<file path=xl/ctrlProps/ctrlProp280.xml><?xml version="1.0" encoding="utf-8"?>
<formControlPr xmlns="http://schemas.microsoft.com/office/spreadsheetml/2009/9/main" objectType="CheckBox" fmlaLink="$AV$23" lockText="1" noThreeD="1"/>
</file>

<file path=xl/ctrlProps/ctrlProp281.xml><?xml version="1.0" encoding="utf-8"?>
<formControlPr xmlns="http://schemas.microsoft.com/office/spreadsheetml/2009/9/main" objectType="CheckBox" fmlaLink="$AU$24" lockText="1" noThreeD="1"/>
</file>

<file path=xl/ctrlProps/ctrlProp282.xml><?xml version="1.0" encoding="utf-8"?>
<formControlPr xmlns="http://schemas.microsoft.com/office/spreadsheetml/2009/9/main" objectType="CheckBox" fmlaLink="$AV$24" lockText="1" noThreeD="1"/>
</file>

<file path=xl/ctrlProps/ctrlProp283.xml><?xml version="1.0" encoding="utf-8"?>
<formControlPr xmlns="http://schemas.microsoft.com/office/spreadsheetml/2009/9/main" objectType="CheckBox" fmlaLink="$AU$25" lockText="1" noThreeD="1"/>
</file>

<file path=xl/ctrlProps/ctrlProp284.xml><?xml version="1.0" encoding="utf-8"?>
<formControlPr xmlns="http://schemas.microsoft.com/office/spreadsheetml/2009/9/main" objectType="CheckBox" fmlaLink="$AV$25" lockText="1" noThreeD="1"/>
</file>

<file path=xl/ctrlProps/ctrlProp285.xml><?xml version="1.0" encoding="utf-8"?>
<formControlPr xmlns="http://schemas.microsoft.com/office/spreadsheetml/2009/9/main" objectType="CheckBox" fmlaLink="$AU$26" lockText="1" noThreeD="1"/>
</file>

<file path=xl/ctrlProps/ctrlProp286.xml><?xml version="1.0" encoding="utf-8"?>
<formControlPr xmlns="http://schemas.microsoft.com/office/spreadsheetml/2009/9/main" objectType="CheckBox" fmlaLink="$AV$26" lockText="1" noThreeD="1"/>
</file>

<file path=xl/ctrlProps/ctrlProp287.xml><?xml version="1.0" encoding="utf-8"?>
<formControlPr xmlns="http://schemas.microsoft.com/office/spreadsheetml/2009/9/main" objectType="CheckBox" fmlaLink="$AU$27" lockText="1" noThreeD="1"/>
</file>

<file path=xl/ctrlProps/ctrlProp288.xml><?xml version="1.0" encoding="utf-8"?>
<formControlPr xmlns="http://schemas.microsoft.com/office/spreadsheetml/2009/9/main" objectType="CheckBox" fmlaLink="$AV$27" lockText="1" noThreeD="1"/>
</file>

<file path=xl/ctrlProps/ctrlProp289.xml><?xml version="1.0" encoding="utf-8"?>
<formControlPr xmlns="http://schemas.microsoft.com/office/spreadsheetml/2009/9/main" objectType="CheckBox" fmlaLink="$AU$28" lockText="1" noThreeD="1"/>
</file>

<file path=xl/ctrlProps/ctrlProp29.xml><?xml version="1.0" encoding="utf-8"?>
<formControlPr xmlns="http://schemas.microsoft.com/office/spreadsheetml/2009/9/main" objectType="CheckBox" fmlaLink="$AU$18" lockText="1" noThreeD="1"/>
</file>

<file path=xl/ctrlProps/ctrlProp290.xml><?xml version="1.0" encoding="utf-8"?>
<formControlPr xmlns="http://schemas.microsoft.com/office/spreadsheetml/2009/9/main" objectType="CheckBox" fmlaLink="$AV$28" lockText="1" noThreeD="1"/>
</file>

<file path=xl/ctrlProps/ctrlProp291.xml><?xml version="1.0" encoding="utf-8"?>
<formControlPr xmlns="http://schemas.microsoft.com/office/spreadsheetml/2009/9/main" objectType="CheckBox" fmlaLink="$AU$29" lockText="1" noThreeD="1"/>
</file>

<file path=xl/ctrlProps/ctrlProp292.xml><?xml version="1.0" encoding="utf-8"?>
<formControlPr xmlns="http://schemas.microsoft.com/office/spreadsheetml/2009/9/main" objectType="CheckBox" fmlaLink="$AV$29" lockText="1" noThreeD="1"/>
</file>

<file path=xl/ctrlProps/ctrlProp293.xml><?xml version="1.0" encoding="utf-8"?>
<formControlPr xmlns="http://schemas.microsoft.com/office/spreadsheetml/2009/9/main" objectType="CheckBox" fmlaLink="$AU$30" lockText="1" noThreeD="1"/>
</file>

<file path=xl/ctrlProps/ctrlProp294.xml><?xml version="1.0" encoding="utf-8"?>
<formControlPr xmlns="http://schemas.microsoft.com/office/spreadsheetml/2009/9/main" objectType="CheckBox" fmlaLink="$AV$30" lockText="1" noThreeD="1"/>
</file>

<file path=xl/ctrlProps/ctrlProp295.xml><?xml version="1.0" encoding="utf-8"?>
<formControlPr xmlns="http://schemas.microsoft.com/office/spreadsheetml/2009/9/main" objectType="CheckBox" fmlaLink="$AU$31" lockText="1" noThreeD="1"/>
</file>

<file path=xl/ctrlProps/ctrlProp296.xml><?xml version="1.0" encoding="utf-8"?>
<formControlPr xmlns="http://schemas.microsoft.com/office/spreadsheetml/2009/9/main" objectType="CheckBox" fmlaLink="$AV$31" lockText="1" noThreeD="1"/>
</file>

<file path=xl/ctrlProps/ctrlProp297.xml><?xml version="1.0" encoding="utf-8"?>
<formControlPr xmlns="http://schemas.microsoft.com/office/spreadsheetml/2009/9/main" objectType="CheckBox" fmlaLink="$AU$32" lockText="1" noThreeD="1"/>
</file>

<file path=xl/ctrlProps/ctrlProp298.xml><?xml version="1.0" encoding="utf-8"?>
<formControlPr xmlns="http://schemas.microsoft.com/office/spreadsheetml/2009/9/main" objectType="CheckBox" fmlaLink="$AV$32" lockText="1" noThreeD="1"/>
</file>

<file path=xl/ctrlProps/ctrlProp299.xml><?xml version="1.0" encoding="utf-8"?>
<formControlPr xmlns="http://schemas.microsoft.com/office/spreadsheetml/2009/9/main" objectType="CheckBox" fmlaLink="$AU$33" lockText="1" noThreeD="1"/>
</file>

<file path=xl/ctrlProps/ctrlProp3.xml><?xml version="1.0" encoding="utf-8"?>
<formControlPr xmlns="http://schemas.microsoft.com/office/spreadsheetml/2009/9/main" objectType="Radio" firstButton="1" fmlaLink="$AB$4" lockText="1" noThreeD="1"/>
</file>

<file path=xl/ctrlProps/ctrlProp30.xml><?xml version="1.0" encoding="utf-8"?>
<formControlPr xmlns="http://schemas.microsoft.com/office/spreadsheetml/2009/9/main" objectType="CheckBox" fmlaLink="$AV$18" lockText="1" noThreeD="1"/>
</file>

<file path=xl/ctrlProps/ctrlProp300.xml><?xml version="1.0" encoding="utf-8"?>
<formControlPr xmlns="http://schemas.microsoft.com/office/spreadsheetml/2009/9/main" objectType="CheckBox" fmlaLink="$AV$33" lockText="1" noThreeD="1"/>
</file>

<file path=xl/ctrlProps/ctrlProp301.xml><?xml version="1.0" encoding="utf-8"?>
<formControlPr xmlns="http://schemas.microsoft.com/office/spreadsheetml/2009/9/main" objectType="CheckBox" fmlaLink="$AU$14" lockText="1" noThreeD="1"/>
</file>

<file path=xl/ctrlProps/ctrlProp302.xml><?xml version="1.0" encoding="utf-8"?>
<formControlPr xmlns="http://schemas.microsoft.com/office/spreadsheetml/2009/9/main" objectType="CheckBox" fmlaLink="$AV$14" lockText="1" noThreeD="1"/>
</file>

<file path=xl/ctrlProps/ctrlProp303.xml><?xml version="1.0" encoding="utf-8"?>
<formControlPr xmlns="http://schemas.microsoft.com/office/spreadsheetml/2009/9/main" objectType="Radio" firstButton="1" fmlaLink="$AB$4" lockText="1" noThreeD="1"/>
</file>

<file path=xl/ctrlProps/ctrlProp304.xml><?xml version="1.0" encoding="utf-8"?>
<formControlPr xmlns="http://schemas.microsoft.com/office/spreadsheetml/2009/9/main" objectType="Radio" lockText="1" noThreeD="1"/>
</file>

<file path=xl/ctrlProps/ctrlProp305.xml><?xml version="1.0" encoding="utf-8"?>
<formControlPr xmlns="http://schemas.microsoft.com/office/spreadsheetml/2009/9/main" objectType="Radio" lockText="1" noThreeD="1"/>
</file>

<file path=xl/ctrlProps/ctrlProp306.xml><?xml version="1.0" encoding="utf-8"?>
<formControlPr xmlns="http://schemas.microsoft.com/office/spreadsheetml/2009/9/main" objectType="Radio" lockText="1" noThreeD="1"/>
</file>

<file path=xl/ctrlProps/ctrlProp307.xml><?xml version="1.0" encoding="utf-8"?>
<formControlPr xmlns="http://schemas.microsoft.com/office/spreadsheetml/2009/9/main" objectType="Radio" lockText="1" noThreeD="1"/>
</file>

<file path=xl/ctrlProps/ctrlProp308.xml><?xml version="1.0" encoding="utf-8"?>
<formControlPr xmlns="http://schemas.microsoft.com/office/spreadsheetml/2009/9/main" objectType="Radio" lockText="1" noThreeD="1"/>
</file>

<file path=xl/ctrlProps/ctrlProp309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CheckBox" fmlaLink="$AU$19" lockText="1" noThreeD="1"/>
</file>

<file path=xl/ctrlProps/ctrlProp310.xml><?xml version="1.0" encoding="utf-8"?>
<formControlPr xmlns="http://schemas.microsoft.com/office/spreadsheetml/2009/9/main" objectType="Radio" checked="Checked" lockText="1" noThreeD="1"/>
</file>

<file path=xl/ctrlProps/ctrlProp311.xml><?xml version="1.0" encoding="utf-8"?>
<formControlPr xmlns="http://schemas.microsoft.com/office/spreadsheetml/2009/9/main" objectType="GBox" noThreeD="1"/>
</file>

<file path=xl/ctrlProps/ctrlProp312.xml><?xml version="1.0" encoding="utf-8"?>
<formControlPr xmlns="http://schemas.microsoft.com/office/spreadsheetml/2009/9/main" objectType="Radio" firstButton="1" fmlaLink="$AB$5" lockText="1" noThreeD="1"/>
</file>

<file path=xl/ctrlProps/ctrlProp313.xml><?xml version="1.0" encoding="utf-8"?>
<formControlPr xmlns="http://schemas.microsoft.com/office/spreadsheetml/2009/9/main" objectType="Radio" lockText="1" noThreeD="1"/>
</file>

<file path=xl/ctrlProps/ctrlProp314.xml><?xml version="1.0" encoding="utf-8"?>
<formControlPr xmlns="http://schemas.microsoft.com/office/spreadsheetml/2009/9/main" objectType="Radio" lockText="1" noThreeD="1"/>
</file>

<file path=xl/ctrlProps/ctrlProp315.xml><?xml version="1.0" encoding="utf-8"?>
<formControlPr xmlns="http://schemas.microsoft.com/office/spreadsheetml/2009/9/main" objectType="Radio" lockText="1" noThreeD="1"/>
</file>

<file path=xl/ctrlProps/ctrlProp316.xml><?xml version="1.0" encoding="utf-8"?>
<formControlPr xmlns="http://schemas.microsoft.com/office/spreadsheetml/2009/9/main" objectType="Radio" lockText="1" noThreeD="1"/>
</file>

<file path=xl/ctrlProps/ctrlProp317.xml><?xml version="1.0" encoding="utf-8"?>
<formControlPr xmlns="http://schemas.microsoft.com/office/spreadsheetml/2009/9/main" objectType="Radio" lockText="1" noThreeD="1"/>
</file>

<file path=xl/ctrlProps/ctrlProp318.xml><?xml version="1.0" encoding="utf-8"?>
<formControlPr xmlns="http://schemas.microsoft.com/office/spreadsheetml/2009/9/main" objectType="Radio" lockText="1" noThreeD="1"/>
</file>

<file path=xl/ctrlProps/ctrlProp319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CheckBox" fmlaLink="$AV$19" lockText="1" noThreeD="1"/>
</file>

<file path=xl/ctrlProps/ctrlProp320.xml><?xml version="1.0" encoding="utf-8"?>
<formControlPr xmlns="http://schemas.microsoft.com/office/spreadsheetml/2009/9/main" objectType="Radio" lockText="1" noThreeD="1"/>
</file>

<file path=xl/ctrlProps/ctrlProp321.xml><?xml version="1.0" encoding="utf-8"?>
<formControlPr xmlns="http://schemas.microsoft.com/office/spreadsheetml/2009/9/main" objectType="GBox" noThreeD="1"/>
</file>

<file path=xl/ctrlProps/ctrlProp322.xml><?xml version="1.0" encoding="utf-8"?>
<formControlPr xmlns="http://schemas.microsoft.com/office/spreadsheetml/2009/9/main" objectType="Radio" checked="Checked" lockText="1" noThreeD="1"/>
</file>

<file path=xl/ctrlProps/ctrlProp323.xml><?xml version="1.0" encoding="utf-8"?>
<formControlPr xmlns="http://schemas.microsoft.com/office/spreadsheetml/2009/9/main" objectType="CheckBox" fmlaLink="$AU$15" lockText="1" noThreeD="1"/>
</file>

<file path=xl/ctrlProps/ctrlProp324.xml><?xml version="1.0" encoding="utf-8"?>
<formControlPr xmlns="http://schemas.microsoft.com/office/spreadsheetml/2009/9/main" objectType="CheckBox" fmlaLink="$AV$15" lockText="1" noThreeD="1"/>
</file>

<file path=xl/ctrlProps/ctrlProp325.xml><?xml version="1.0" encoding="utf-8"?>
<formControlPr xmlns="http://schemas.microsoft.com/office/spreadsheetml/2009/9/main" objectType="CheckBox" fmlaLink="$AU$16" lockText="1" noThreeD="1"/>
</file>

<file path=xl/ctrlProps/ctrlProp326.xml><?xml version="1.0" encoding="utf-8"?>
<formControlPr xmlns="http://schemas.microsoft.com/office/spreadsheetml/2009/9/main" objectType="CheckBox" fmlaLink="$AV$16" lockText="1" noThreeD="1"/>
</file>

<file path=xl/ctrlProps/ctrlProp327.xml><?xml version="1.0" encoding="utf-8"?>
<formControlPr xmlns="http://schemas.microsoft.com/office/spreadsheetml/2009/9/main" objectType="CheckBox" fmlaLink="$AU$17" lockText="1" noThreeD="1"/>
</file>

<file path=xl/ctrlProps/ctrlProp328.xml><?xml version="1.0" encoding="utf-8"?>
<formControlPr xmlns="http://schemas.microsoft.com/office/spreadsheetml/2009/9/main" objectType="CheckBox" fmlaLink="$AV$17" lockText="1" noThreeD="1"/>
</file>

<file path=xl/ctrlProps/ctrlProp329.xml><?xml version="1.0" encoding="utf-8"?>
<formControlPr xmlns="http://schemas.microsoft.com/office/spreadsheetml/2009/9/main" objectType="CheckBox" fmlaLink="$AU$18" lockText="1" noThreeD="1"/>
</file>

<file path=xl/ctrlProps/ctrlProp33.xml><?xml version="1.0" encoding="utf-8"?>
<formControlPr xmlns="http://schemas.microsoft.com/office/spreadsheetml/2009/9/main" objectType="CheckBox" fmlaLink="$AU$20" lockText="1" noThreeD="1"/>
</file>

<file path=xl/ctrlProps/ctrlProp330.xml><?xml version="1.0" encoding="utf-8"?>
<formControlPr xmlns="http://schemas.microsoft.com/office/spreadsheetml/2009/9/main" objectType="CheckBox" fmlaLink="$AV$18" lockText="1" noThreeD="1"/>
</file>

<file path=xl/ctrlProps/ctrlProp331.xml><?xml version="1.0" encoding="utf-8"?>
<formControlPr xmlns="http://schemas.microsoft.com/office/spreadsheetml/2009/9/main" objectType="CheckBox" fmlaLink="$AU$19" lockText="1" noThreeD="1"/>
</file>

<file path=xl/ctrlProps/ctrlProp332.xml><?xml version="1.0" encoding="utf-8"?>
<formControlPr xmlns="http://schemas.microsoft.com/office/spreadsheetml/2009/9/main" objectType="CheckBox" fmlaLink="$AV$19" lockText="1" noThreeD="1"/>
</file>

<file path=xl/ctrlProps/ctrlProp333.xml><?xml version="1.0" encoding="utf-8"?>
<formControlPr xmlns="http://schemas.microsoft.com/office/spreadsheetml/2009/9/main" objectType="CheckBox" fmlaLink="$AU$20" lockText="1" noThreeD="1"/>
</file>

<file path=xl/ctrlProps/ctrlProp334.xml><?xml version="1.0" encoding="utf-8"?>
<formControlPr xmlns="http://schemas.microsoft.com/office/spreadsheetml/2009/9/main" objectType="CheckBox" fmlaLink="$AV$20" lockText="1" noThreeD="1"/>
</file>

<file path=xl/ctrlProps/ctrlProp335.xml><?xml version="1.0" encoding="utf-8"?>
<formControlPr xmlns="http://schemas.microsoft.com/office/spreadsheetml/2009/9/main" objectType="CheckBox" fmlaLink="$AU$21" lockText="1" noThreeD="1"/>
</file>

<file path=xl/ctrlProps/ctrlProp336.xml><?xml version="1.0" encoding="utf-8"?>
<formControlPr xmlns="http://schemas.microsoft.com/office/spreadsheetml/2009/9/main" objectType="CheckBox" fmlaLink="$AV$21" lockText="1" noThreeD="1"/>
</file>

<file path=xl/ctrlProps/ctrlProp337.xml><?xml version="1.0" encoding="utf-8"?>
<formControlPr xmlns="http://schemas.microsoft.com/office/spreadsheetml/2009/9/main" objectType="CheckBox" fmlaLink="$AU$22" lockText="1" noThreeD="1"/>
</file>

<file path=xl/ctrlProps/ctrlProp338.xml><?xml version="1.0" encoding="utf-8"?>
<formControlPr xmlns="http://schemas.microsoft.com/office/spreadsheetml/2009/9/main" objectType="CheckBox" fmlaLink="$AV$22" lockText="1" noThreeD="1"/>
</file>

<file path=xl/ctrlProps/ctrlProp339.xml><?xml version="1.0" encoding="utf-8"?>
<formControlPr xmlns="http://schemas.microsoft.com/office/spreadsheetml/2009/9/main" objectType="CheckBox" fmlaLink="$AU$23" lockText="1" noThreeD="1"/>
</file>

<file path=xl/ctrlProps/ctrlProp34.xml><?xml version="1.0" encoding="utf-8"?>
<formControlPr xmlns="http://schemas.microsoft.com/office/spreadsheetml/2009/9/main" objectType="CheckBox" fmlaLink="$AV$20" lockText="1" noThreeD="1"/>
</file>

<file path=xl/ctrlProps/ctrlProp340.xml><?xml version="1.0" encoding="utf-8"?>
<formControlPr xmlns="http://schemas.microsoft.com/office/spreadsheetml/2009/9/main" objectType="CheckBox" fmlaLink="$AV$23" lockText="1" noThreeD="1"/>
</file>

<file path=xl/ctrlProps/ctrlProp341.xml><?xml version="1.0" encoding="utf-8"?>
<formControlPr xmlns="http://schemas.microsoft.com/office/spreadsheetml/2009/9/main" objectType="CheckBox" fmlaLink="$AU$24" lockText="1" noThreeD="1"/>
</file>

<file path=xl/ctrlProps/ctrlProp342.xml><?xml version="1.0" encoding="utf-8"?>
<formControlPr xmlns="http://schemas.microsoft.com/office/spreadsheetml/2009/9/main" objectType="CheckBox" fmlaLink="$AV$24" lockText="1" noThreeD="1"/>
</file>

<file path=xl/ctrlProps/ctrlProp343.xml><?xml version="1.0" encoding="utf-8"?>
<formControlPr xmlns="http://schemas.microsoft.com/office/spreadsheetml/2009/9/main" objectType="CheckBox" fmlaLink="$AU$25" lockText="1" noThreeD="1"/>
</file>

<file path=xl/ctrlProps/ctrlProp344.xml><?xml version="1.0" encoding="utf-8"?>
<formControlPr xmlns="http://schemas.microsoft.com/office/spreadsheetml/2009/9/main" objectType="CheckBox" fmlaLink="$AV$25" lockText="1" noThreeD="1"/>
</file>

<file path=xl/ctrlProps/ctrlProp345.xml><?xml version="1.0" encoding="utf-8"?>
<formControlPr xmlns="http://schemas.microsoft.com/office/spreadsheetml/2009/9/main" objectType="CheckBox" fmlaLink="$AU$26" lockText="1" noThreeD="1"/>
</file>

<file path=xl/ctrlProps/ctrlProp346.xml><?xml version="1.0" encoding="utf-8"?>
<formControlPr xmlns="http://schemas.microsoft.com/office/spreadsheetml/2009/9/main" objectType="CheckBox" fmlaLink="$AV$26" lockText="1" noThreeD="1"/>
</file>

<file path=xl/ctrlProps/ctrlProp347.xml><?xml version="1.0" encoding="utf-8"?>
<formControlPr xmlns="http://schemas.microsoft.com/office/spreadsheetml/2009/9/main" objectType="CheckBox" fmlaLink="$AU$27" lockText="1" noThreeD="1"/>
</file>

<file path=xl/ctrlProps/ctrlProp348.xml><?xml version="1.0" encoding="utf-8"?>
<formControlPr xmlns="http://schemas.microsoft.com/office/spreadsheetml/2009/9/main" objectType="CheckBox" fmlaLink="$AV$27" lockText="1" noThreeD="1"/>
</file>

<file path=xl/ctrlProps/ctrlProp349.xml><?xml version="1.0" encoding="utf-8"?>
<formControlPr xmlns="http://schemas.microsoft.com/office/spreadsheetml/2009/9/main" objectType="CheckBox" fmlaLink="$AU$28" lockText="1" noThreeD="1"/>
</file>

<file path=xl/ctrlProps/ctrlProp35.xml><?xml version="1.0" encoding="utf-8"?>
<formControlPr xmlns="http://schemas.microsoft.com/office/spreadsheetml/2009/9/main" objectType="CheckBox" fmlaLink="$AU$21" lockText="1" noThreeD="1"/>
</file>

<file path=xl/ctrlProps/ctrlProp350.xml><?xml version="1.0" encoding="utf-8"?>
<formControlPr xmlns="http://schemas.microsoft.com/office/spreadsheetml/2009/9/main" objectType="CheckBox" fmlaLink="$AV$28" lockText="1" noThreeD="1"/>
</file>

<file path=xl/ctrlProps/ctrlProp351.xml><?xml version="1.0" encoding="utf-8"?>
<formControlPr xmlns="http://schemas.microsoft.com/office/spreadsheetml/2009/9/main" objectType="CheckBox" fmlaLink="$AU$29" lockText="1" noThreeD="1"/>
</file>

<file path=xl/ctrlProps/ctrlProp352.xml><?xml version="1.0" encoding="utf-8"?>
<formControlPr xmlns="http://schemas.microsoft.com/office/spreadsheetml/2009/9/main" objectType="CheckBox" fmlaLink="$AV$29" lockText="1" noThreeD="1"/>
</file>

<file path=xl/ctrlProps/ctrlProp353.xml><?xml version="1.0" encoding="utf-8"?>
<formControlPr xmlns="http://schemas.microsoft.com/office/spreadsheetml/2009/9/main" objectType="CheckBox" fmlaLink="$AU$30" lockText="1" noThreeD="1"/>
</file>

<file path=xl/ctrlProps/ctrlProp354.xml><?xml version="1.0" encoding="utf-8"?>
<formControlPr xmlns="http://schemas.microsoft.com/office/spreadsheetml/2009/9/main" objectType="CheckBox" fmlaLink="$AV$30" lockText="1" noThreeD="1"/>
</file>

<file path=xl/ctrlProps/ctrlProp355.xml><?xml version="1.0" encoding="utf-8"?>
<formControlPr xmlns="http://schemas.microsoft.com/office/spreadsheetml/2009/9/main" objectType="CheckBox" fmlaLink="$AU$31" lockText="1" noThreeD="1"/>
</file>

<file path=xl/ctrlProps/ctrlProp356.xml><?xml version="1.0" encoding="utf-8"?>
<formControlPr xmlns="http://schemas.microsoft.com/office/spreadsheetml/2009/9/main" objectType="CheckBox" fmlaLink="$AV$31" lockText="1" noThreeD="1"/>
</file>

<file path=xl/ctrlProps/ctrlProp357.xml><?xml version="1.0" encoding="utf-8"?>
<formControlPr xmlns="http://schemas.microsoft.com/office/spreadsheetml/2009/9/main" objectType="CheckBox" fmlaLink="$AU$32" lockText="1" noThreeD="1"/>
</file>

<file path=xl/ctrlProps/ctrlProp358.xml><?xml version="1.0" encoding="utf-8"?>
<formControlPr xmlns="http://schemas.microsoft.com/office/spreadsheetml/2009/9/main" objectType="CheckBox" fmlaLink="$AV$32" lockText="1" noThreeD="1"/>
</file>

<file path=xl/ctrlProps/ctrlProp359.xml><?xml version="1.0" encoding="utf-8"?>
<formControlPr xmlns="http://schemas.microsoft.com/office/spreadsheetml/2009/9/main" objectType="CheckBox" fmlaLink="$AU$33" lockText="1" noThreeD="1"/>
</file>

<file path=xl/ctrlProps/ctrlProp36.xml><?xml version="1.0" encoding="utf-8"?>
<formControlPr xmlns="http://schemas.microsoft.com/office/spreadsheetml/2009/9/main" objectType="CheckBox" fmlaLink="$AV$21" lockText="1" noThreeD="1"/>
</file>

<file path=xl/ctrlProps/ctrlProp360.xml><?xml version="1.0" encoding="utf-8"?>
<formControlPr xmlns="http://schemas.microsoft.com/office/spreadsheetml/2009/9/main" objectType="CheckBox" fmlaLink="$AV$33" lockText="1" noThreeD="1"/>
</file>

<file path=xl/ctrlProps/ctrlProp361.xml><?xml version="1.0" encoding="utf-8"?>
<formControlPr xmlns="http://schemas.microsoft.com/office/spreadsheetml/2009/9/main" objectType="CheckBox" fmlaLink="$AU$14" lockText="1" noThreeD="1"/>
</file>

<file path=xl/ctrlProps/ctrlProp362.xml><?xml version="1.0" encoding="utf-8"?>
<formControlPr xmlns="http://schemas.microsoft.com/office/spreadsheetml/2009/9/main" objectType="CheckBox" fmlaLink="$AV$14" lockText="1" noThreeD="1"/>
</file>

<file path=xl/ctrlProps/ctrlProp363.xml><?xml version="1.0" encoding="utf-8"?>
<formControlPr xmlns="http://schemas.microsoft.com/office/spreadsheetml/2009/9/main" objectType="Radio" firstButton="1" fmlaLink="$AB$4" lockText="1" noThreeD="1"/>
</file>

<file path=xl/ctrlProps/ctrlProp364.xml><?xml version="1.0" encoding="utf-8"?>
<formControlPr xmlns="http://schemas.microsoft.com/office/spreadsheetml/2009/9/main" objectType="Radio" lockText="1" noThreeD="1"/>
</file>

<file path=xl/ctrlProps/ctrlProp365.xml><?xml version="1.0" encoding="utf-8"?>
<formControlPr xmlns="http://schemas.microsoft.com/office/spreadsheetml/2009/9/main" objectType="Radio" lockText="1" noThreeD="1"/>
</file>

<file path=xl/ctrlProps/ctrlProp366.xml><?xml version="1.0" encoding="utf-8"?>
<formControlPr xmlns="http://schemas.microsoft.com/office/spreadsheetml/2009/9/main" objectType="Radio" lockText="1" noThreeD="1"/>
</file>

<file path=xl/ctrlProps/ctrlProp367.xml><?xml version="1.0" encoding="utf-8"?>
<formControlPr xmlns="http://schemas.microsoft.com/office/spreadsheetml/2009/9/main" objectType="Radio" lockText="1" noThreeD="1"/>
</file>

<file path=xl/ctrlProps/ctrlProp368.xml><?xml version="1.0" encoding="utf-8"?>
<formControlPr xmlns="http://schemas.microsoft.com/office/spreadsheetml/2009/9/main" objectType="Radio" lockText="1" noThreeD="1"/>
</file>

<file path=xl/ctrlProps/ctrlProp369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CheckBox" fmlaLink="$AU$22" lockText="1" noThreeD="1"/>
</file>

<file path=xl/ctrlProps/ctrlProp370.xml><?xml version="1.0" encoding="utf-8"?>
<formControlPr xmlns="http://schemas.microsoft.com/office/spreadsheetml/2009/9/main" objectType="Radio" checked="Checked" lockText="1" noThreeD="1"/>
</file>

<file path=xl/ctrlProps/ctrlProp371.xml><?xml version="1.0" encoding="utf-8"?>
<formControlPr xmlns="http://schemas.microsoft.com/office/spreadsheetml/2009/9/main" objectType="GBox" noThreeD="1"/>
</file>

<file path=xl/ctrlProps/ctrlProp372.xml><?xml version="1.0" encoding="utf-8"?>
<formControlPr xmlns="http://schemas.microsoft.com/office/spreadsheetml/2009/9/main" objectType="Radio" firstButton="1" fmlaLink="$AB$5" lockText="1" noThreeD="1"/>
</file>

<file path=xl/ctrlProps/ctrlProp373.xml><?xml version="1.0" encoding="utf-8"?>
<formControlPr xmlns="http://schemas.microsoft.com/office/spreadsheetml/2009/9/main" objectType="Radio" lockText="1" noThreeD="1"/>
</file>

<file path=xl/ctrlProps/ctrlProp374.xml><?xml version="1.0" encoding="utf-8"?>
<formControlPr xmlns="http://schemas.microsoft.com/office/spreadsheetml/2009/9/main" objectType="Radio" lockText="1" noThreeD="1"/>
</file>

<file path=xl/ctrlProps/ctrlProp375.xml><?xml version="1.0" encoding="utf-8"?>
<formControlPr xmlns="http://schemas.microsoft.com/office/spreadsheetml/2009/9/main" objectType="Radio" lockText="1" noThreeD="1"/>
</file>

<file path=xl/ctrlProps/ctrlProp376.xml><?xml version="1.0" encoding="utf-8"?>
<formControlPr xmlns="http://schemas.microsoft.com/office/spreadsheetml/2009/9/main" objectType="Radio" lockText="1" noThreeD="1"/>
</file>

<file path=xl/ctrlProps/ctrlProp377.xml><?xml version="1.0" encoding="utf-8"?>
<formControlPr xmlns="http://schemas.microsoft.com/office/spreadsheetml/2009/9/main" objectType="Radio" lockText="1" noThreeD="1"/>
</file>

<file path=xl/ctrlProps/ctrlProp378.xml><?xml version="1.0" encoding="utf-8"?>
<formControlPr xmlns="http://schemas.microsoft.com/office/spreadsheetml/2009/9/main" objectType="Radio" lockText="1" noThreeD="1"/>
</file>

<file path=xl/ctrlProps/ctrlProp379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CheckBox" fmlaLink="$AV$22" lockText="1" noThreeD="1"/>
</file>

<file path=xl/ctrlProps/ctrlProp380.xml><?xml version="1.0" encoding="utf-8"?>
<formControlPr xmlns="http://schemas.microsoft.com/office/spreadsheetml/2009/9/main" objectType="Radio" lockText="1" noThreeD="1"/>
</file>

<file path=xl/ctrlProps/ctrlProp381.xml><?xml version="1.0" encoding="utf-8"?>
<formControlPr xmlns="http://schemas.microsoft.com/office/spreadsheetml/2009/9/main" objectType="GBox" noThreeD="1"/>
</file>

<file path=xl/ctrlProps/ctrlProp382.xml><?xml version="1.0" encoding="utf-8"?>
<formControlPr xmlns="http://schemas.microsoft.com/office/spreadsheetml/2009/9/main" objectType="Radio" checked="Checked" lockText="1" noThreeD="1"/>
</file>

<file path=xl/ctrlProps/ctrlProp383.xml><?xml version="1.0" encoding="utf-8"?>
<formControlPr xmlns="http://schemas.microsoft.com/office/spreadsheetml/2009/9/main" objectType="CheckBox" fmlaLink="$AU$15" lockText="1" noThreeD="1"/>
</file>

<file path=xl/ctrlProps/ctrlProp384.xml><?xml version="1.0" encoding="utf-8"?>
<formControlPr xmlns="http://schemas.microsoft.com/office/spreadsheetml/2009/9/main" objectType="CheckBox" fmlaLink="$AV$15" lockText="1" noThreeD="1"/>
</file>

<file path=xl/ctrlProps/ctrlProp385.xml><?xml version="1.0" encoding="utf-8"?>
<formControlPr xmlns="http://schemas.microsoft.com/office/spreadsheetml/2009/9/main" objectType="CheckBox" fmlaLink="$AU$16" lockText="1" noThreeD="1"/>
</file>

<file path=xl/ctrlProps/ctrlProp386.xml><?xml version="1.0" encoding="utf-8"?>
<formControlPr xmlns="http://schemas.microsoft.com/office/spreadsheetml/2009/9/main" objectType="CheckBox" fmlaLink="$AV$16" lockText="1" noThreeD="1"/>
</file>

<file path=xl/ctrlProps/ctrlProp387.xml><?xml version="1.0" encoding="utf-8"?>
<formControlPr xmlns="http://schemas.microsoft.com/office/spreadsheetml/2009/9/main" objectType="CheckBox" fmlaLink="$AU$17" lockText="1" noThreeD="1"/>
</file>

<file path=xl/ctrlProps/ctrlProp388.xml><?xml version="1.0" encoding="utf-8"?>
<formControlPr xmlns="http://schemas.microsoft.com/office/spreadsheetml/2009/9/main" objectType="CheckBox" fmlaLink="$AV$17" lockText="1" noThreeD="1"/>
</file>

<file path=xl/ctrlProps/ctrlProp389.xml><?xml version="1.0" encoding="utf-8"?>
<formControlPr xmlns="http://schemas.microsoft.com/office/spreadsheetml/2009/9/main" objectType="CheckBox" fmlaLink="$AU$18" lockText="1" noThreeD="1"/>
</file>

<file path=xl/ctrlProps/ctrlProp39.xml><?xml version="1.0" encoding="utf-8"?>
<formControlPr xmlns="http://schemas.microsoft.com/office/spreadsheetml/2009/9/main" objectType="CheckBox" fmlaLink="$AU$23" lockText="1" noThreeD="1"/>
</file>

<file path=xl/ctrlProps/ctrlProp390.xml><?xml version="1.0" encoding="utf-8"?>
<formControlPr xmlns="http://schemas.microsoft.com/office/spreadsheetml/2009/9/main" objectType="CheckBox" fmlaLink="$AV$18" lockText="1" noThreeD="1"/>
</file>

<file path=xl/ctrlProps/ctrlProp391.xml><?xml version="1.0" encoding="utf-8"?>
<formControlPr xmlns="http://schemas.microsoft.com/office/spreadsheetml/2009/9/main" objectType="CheckBox" fmlaLink="$AU$19" lockText="1" noThreeD="1"/>
</file>

<file path=xl/ctrlProps/ctrlProp392.xml><?xml version="1.0" encoding="utf-8"?>
<formControlPr xmlns="http://schemas.microsoft.com/office/spreadsheetml/2009/9/main" objectType="CheckBox" fmlaLink="$AV$19" lockText="1" noThreeD="1"/>
</file>

<file path=xl/ctrlProps/ctrlProp393.xml><?xml version="1.0" encoding="utf-8"?>
<formControlPr xmlns="http://schemas.microsoft.com/office/spreadsheetml/2009/9/main" objectType="CheckBox" fmlaLink="$AU$20" lockText="1" noThreeD="1"/>
</file>

<file path=xl/ctrlProps/ctrlProp394.xml><?xml version="1.0" encoding="utf-8"?>
<formControlPr xmlns="http://schemas.microsoft.com/office/spreadsheetml/2009/9/main" objectType="CheckBox" fmlaLink="$AV$20" lockText="1" noThreeD="1"/>
</file>

<file path=xl/ctrlProps/ctrlProp395.xml><?xml version="1.0" encoding="utf-8"?>
<formControlPr xmlns="http://schemas.microsoft.com/office/spreadsheetml/2009/9/main" objectType="CheckBox" fmlaLink="$AU$21" lockText="1" noThreeD="1"/>
</file>

<file path=xl/ctrlProps/ctrlProp396.xml><?xml version="1.0" encoding="utf-8"?>
<formControlPr xmlns="http://schemas.microsoft.com/office/spreadsheetml/2009/9/main" objectType="CheckBox" fmlaLink="$AV$21" lockText="1" noThreeD="1"/>
</file>

<file path=xl/ctrlProps/ctrlProp397.xml><?xml version="1.0" encoding="utf-8"?>
<formControlPr xmlns="http://schemas.microsoft.com/office/spreadsheetml/2009/9/main" objectType="CheckBox" fmlaLink="$AU$22" lockText="1" noThreeD="1"/>
</file>

<file path=xl/ctrlProps/ctrlProp398.xml><?xml version="1.0" encoding="utf-8"?>
<formControlPr xmlns="http://schemas.microsoft.com/office/spreadsheetml/2009/9/main" objectType="CheckBox" fmlaLink="$AV$22" lockText="1" noThreeD="1"/>
</file>

<file path=xl/ctrlProps/ctrlProp399.xml><?xml version="1.0" encoding="utf-8"?>
<formControlPr xmlns="http://schemas.microsoft.com/office/spreadsheetml/2009/9/main" objectType="CheckBox" fmlaLink="$AU$23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CheckBox" fmlaLink="$AV$23" lockText="1" noThreeD="1"/>
</file>

<file path=xl/ctrlProps/ctrlProp400.xml><?xml version="1.0" encoding="utf-8"?>
<formControlPr xmlns="http://schemas.microsoft.com/office/spreadsheetml/2009/9/main" objectType="CheckBox" fmlaLink="$AV$23" lockText="1" noThreeD="1"/>
</file>

<file path=xl/ctrlProps/ctrlProp401.xml><?xml version="1.0" encoding="utf-8"?>
<formControlPr xmlns="http://schemas.microsoft.com/office/spreadsheetml/2009/9/main" objectType="CheckBox" fmlaLink="$AU$24" lockText="1" noThreeD="1"/>
</file>

<file path=xl/ctrlProps/ctrlProp402.xml><?xml version="1.0" encoding="utf-8"?>
<formControlPr xmlns="http://schemas.microsoft.com/office/spreadsheetml/2009/9/main" objectType="CheckBox" fmlaLink="$AV$24" lockText="1" noThreeD="1"/>
</file>

<file path=xl/ctrlProps/ctrlProp403.xml><?xml version="1.0" encoding="utf-8"?>
<formControlPr xmlns="http://schemas.microsoft.com/office/spreadsheetml/2009/9/main" objectType="CheckBox" fmlaLink="$AU$25" lockText="1" noThreeD="1"/>
</file>

<file path=xl/ctrlProps/ctrlProp404.xml><?xml version="1.0" encoding="utf-8"?>
<formControlPr xmlns="http://schemas.microsoft.com/office/spreadsheetml/2009/9/main" objectType="CheckBox" fmlaLink="$AV$25" lockText="1" noThreeD="1"/>
</file>

<file path=xl/ctrlProps/ctrlProp405.xml><?xml version="1.0" encoding="utf-8"?>
<formControlPr xmlns="http://schemas.microsoft.com/office/spreadsheetml/2009/9/main" objectType="CheckBox" fmlaLink="$AU$26" lockText="1" noThreeD="1"/>
</file>

<file path=xl/ctrlProps/ctrlProp406.xml><?xml version="1.0" encoding="utf-8"?>
<formControlPr xmlns="http://schemas.microsoft.com/office/spreadsheetml/2009/9/main" objectType="CheckBox" fmlaLink="$AV$26" lockText="1" noThreeD="1"/>
</file>

<file path=xl/ctrlProps/ctrlProp407.xml><?xml version="1.0" encoding="utf-8"?>
<formControlPr xmlns="http://schemas.microsoft.com/office/spreadsheetml/2009/9/main" objectType="CheckBox" fmlaLink="$AU$27" lockText="1" noThreeD="1"/>
</file>

<file path=xl/ctrlProps/ctrlProp408.xml><?xml version="1.0" encoding="utf-8"?>
<formControlPr xmlns="http://schemas.microsoft.com/office/spreadsheetml/2009/9/main" objectType="CheckBox" fmlaLink="$AV$27" lockText="1" noThreeD="1"/>
</file>

<file path=xl/ctrlProps/ctrlProp409.xml><?xml version="1.0" encoding="utf-8"?>
<formControlPr xmlns="http://schemas.microsoft.com/office/spreadsheetml/2009/9/main" objectType="CheckBox" fmlaLink="$AU$28" lockText="1" noThreeD="1"/>
</file>

<file path=xl/ctrlProps/ctrlProp41.xml><?xml version="1.0" encoding="utf-8"?>
<formControlPr xmlns="http://schemas.microsoft.com/office/spreadsheetml/2009/9/main" objectType="CheckBox" fmlaLink="$AU$24" lockText="1" noThreeD="1"/>
</file>

<file path=xl/ctrlProps/ctrlProp410.xml><?xml version="1.0" encoding="utf-8"?>
<formControlPr xmlns="http://schemas.microsoft.com/office/spreadsheetml/2009/9/main" objectType="CheckBox" fmlaLink="$AV$28" lockText="1" noThreeD="1"/>
</file>

<file path=xl/ctrlProps/ctrlProp411.xml><?xml version="1.0" encoding="utf-8"?>
<formControlPr xmlns="http://schemas.microsoft.com/office/spreadsheetml/2009/9/main" objectType="CheckBox" fmlaLink="$AU$29" lockText="1" noThreeD="1"/>
</file>

<file path=xl/ctrlProps/ctrlProp412.xml><?xml version="1.0" encoding="utf-8"?>
<formControlPr xmlns="http://schemas.microsoft.com/office/spreadsheetml/2009/9/main" objectType="CheckBox" fmlaLink="$AV$29" lockText="1" noThreeD="1"/>
</file>

<file path=xl/ctrlProps/ctrlProp413.xml><?xml version="1.0" encoding="utf-8"?>
<formControlPr xmlns="http://schemas.microsoft.com/office/spreadsheetml/2009/9/main" objectType="CheckBox" fmlaLink="$AU$30" lockText="1" noThreeD="1"/>
</file>

<file path=xl/ctrlProps/ctrlProp414.xml><?xml version="1.0" encoding="utf-8"?>
<formControlPr xmlns="http://schemas.microsoft.com/office/spreadsheetml/2009/9/main" objectType="CheckBox" fmlaLink="$AV$30" lockText="1" noThreeD="1"/>
</file>

<file path=xl/ctrlProps/ctrlProp415.xml><?xml version="1.0" encoding="utf-8"?>
<formControlPr xmlns="http://schemas.microsoft.com/office/spreadsheetml/2009/9/main" objectType="CheckBox" fmlaLink="$AU$31" lockText="1" noThreeD="1"/>
</file>

<file path=xl/ctrlProps/ctrlProp416.xml><?xml version="1.0" encoding="utf-8"?>
<formControlPr xmlns="http://schemas.microsoft.com/office/spreadsheetml/2009/9/main" objectType="CheckBox" fmlaLink="$AV$31" lockText="1" noThreeD="1"/>
</file>

<file path=xl/ctrlProps/ctrlProp417.xml><?xml version="1.0" encoding="utf-8"?>
<formControlPr xmlns="http://schemas.microsoft.com/office/spreadsheetml/2009/9/main" objectType="CheckBox" fmlaLink="$AU$32" lockText="1" noThreeD="1"/>
</file>

<file path=xl/ctrlProps/ctrlProp418.xml><?xml version="1.0" encoding="utf-8"?>
<formControlPr xmlns="http://schemas.microsoft.com/office/spreadsheetml/2009/9/main" objectType="CheckBox" fmlaLink="$AV$32" lockText="1" noThreeD="1"/>
</file>

<file path=xl/ctrlProps/ctrlProp419.xml><?xml version="1.0" encoding="utf-8"?>
<formControlPr xmlns="http://schemas.microsoft.com/office/spreadsheetml/2009/9/main" objectType="CheckBox" fmlaLink="$AU$33" lockText="1" noThreeD="1"/>
</file>

<file path=xl/ctrlProps/ctrlProp42.xml><?xml version="1.0" encoding="utf-8"?>
<formControlPr xmlns="http://schemas.microsoft.com/office/spreadsheetml/2009/9/main" objectType="CheckBox" fmlaLink="$AV$24" lockText="1" noThreeD="1"/>
</file>

<file path=xl/ctrlProps/ctrlProp420.xml><?xml version="1.0" encoding="utf-8"?>
<formControlPr xmlns="http://schemas.microsoft.com/office/spreadsheetml/2009/9/main" objectType="CheckBox" fmlaLink="$AV$33" lockText="1" noThreeD="1"/>
</file>

<file path=xl/ctrlProps/ctrlProp421.xml><?xml version="1.0" encoding="utf-8"?>
<formControlPr xmlns="http://schemas.microsoft.com/office/spreadsheetml/2009/9/main" objectType="CheckBox" fmlaLink="$AU$14" lockText="1" noThreeD="1"/>
</file>

<file path=xl/ctrlProps/ctrlProp422.xml><?xml version="1.0" encoding="utf-8"?>
<formControlPr xmlns="http://schemas.microsoft.com/office/spreadsheetml/2009/9/main" objectType="CheckBox" fmlaLink="$AV$14" lockText="1" noThreeD="1"/>
</file>

<file path=xl/ctrlProps/ctrlProp423.xml><?xml version="1.0" encoding="utf-8"?>
<formControlPr xmlns="http://schemas.microsoft.com/office/spreadsheetml/2009/9/main" objectType="Radio" firstButton="1" fmlaLink="$AB$4" lockText="1" noThreeD="1"/>
</file>

<file path=xl/ctrlProps/ctrlProp424.xml><?xml version="1.0" encoding="utf-8"?>
<formControlPr xmlns="http://schemas.microsoft.com/office/spreadsheetml/2009/9/main" objectType="Radio" lockText="1" noThreeD="1"/>
</file>

<file path=xl/ctrlProps/ctrlProp425.xml><?xml version="1.0" encoding="utf-8"?>
<formControlPr xmlns="http://schemas.microsoft.com/office/spreadsheetml/2009/9/main" objectType="Radio" lockText="1" noThreeD="1"/>
</file>

<file path=xl/ctrlProps/ctrlProp426.xml><?xml version="1.0" encoding="utf-8"?>
<formControlPr xmlns="http://schemas.microsoft.com/office/spreadsheetml/2009/9/main" objectType="Radio" lockText="1" noThreeD="1"/>
</file>

<file path=xl/ctrlProps/ctrlProp427.xml><?xml version="1.0" encoding="utf-8"?>
<formControlPr xmlns="http://schemas.microsoft.com/office/spreadsheetml/2009/9/main" objectType="Radio" lockText="1" noThreeD="1"/>
</file>

<file path=xl/ctrlProps/ctrlProp428.xml><?xml version="1.0" encoding="utf-8"?>
<formControlPr xmlns="http://schemas.microsoft.com/office/spreadsheetml/2009/9/main" objectType="Radio" lockText="1" noThreeD="1"/>
</file>

<file path=xl/ctrlProps/ctrlProp429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CheckBox" fmlaLink="$AU$25" lockText="1" noThreeD="1"/>
</file>

<file path=xl/ctrlProps/ctrlProp430.xml><?xml version="1.0" encoding="utf-8"?>
<formControlPr xmlns="http://schemas.microsoft.com/office/spreadsheetml/2009/9/main" objectType="Radio" checked="Checked" lockText="1" noThreeD="1"/>
</file>

<file path=xl/ctrlProps/ctrlProp431.xml><?xml version="1.0" encoding="utf-8"?>
<formControlPr xmlns="http://schemas.microsoft.com/office/spreadsheetml/2009/9/main" objectType="GBox" noThreeD="1"/>
</file>

<file path=xl/ctrlProps/ctrlProp432.xml><?xml version="1.0" encoding="utf-8"?>
<formControlPr xmlns="http://schemas.microsoft.com/office/spreadsheetml/2009/9/main" objectType="Radio" firstButton="1" fmlaLink="$AB$5" lockText="1" noThreeD="1"/>
</file>

<file path=xl/ctrlProps/ctrlProp433.xml><?xml version="1.0" encoding="utf-8"?>
<formControlPr xmlns="http://schemas.microsoft.com/office/spreadsheetml/2009/9/main" objectType="Radio" lockText="1" noThreeD="1"/>
</file>

<file path=xl/ctrlProps/ctrlProp434.xml><?xml version="1.0" encoding="utf-8"?>
<formControlPr xmlns="http://schemas.microsoft.com/office/spreadsheetml/2009/9/main" objectType="Radio" lockText="1" noThreeD="1"/>
</file>

<file path=xl/ctrlProps/ctrlProp435.xml><?xml version="1.0" encoding="utf-8"?>
<formControlPr xmlns="http://schemas.microsoft.com/office/spreadsheetml/2009/9/main" objectType="Radio" lockText="1" noThreeD="1"/>
</file>

<file path=xl/ctrlProps/ctrlProp436.xml><?xml version="1.0" encoding="utf-8"?>
<formControlPr xmlns="http://schemas.microsoft.com/office/spreadsheetml/2009/9/main" objectType="Radio" lockText="1" noThreeD="1"/>
</file>

<file path=xl/ctrlProps/ctrlProp437.xml><?xml version="1.0" encoding="utf-8"?>
<formControlPr xmlns="http://schemas.microsoft.com/office/spreadsheetml/2009/9/main" objectType="Radio" lockText="1" noThreeD="1"/>
</file>

<file path=xl/ctrlProps/ctrlProp438.xml><?xml version="1.0" encoding="utf-8"?>
<formControlPr xmlns="http://schemas.microsoft.com/office/spreadsheetml/2009/9/main" objectType="Radio" lockText="1" noThreeD="1"/>
</file>

<file path=xl/ctrlProps/ctrlProp439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CheckBox" fmlaLink="$AV$25" lockText="1" noThreeD="1"/>
</file>

<file path=xl/ctrlProps/ctrlProp440.xml><?xml version="1.0" encoding="utf-8"?>
<formControlPr xmlns="http://schemas.microsoft.com/office/spreadsheetml/2009/9/main" objectType="Radio" lockText="1" noThreeD="1"/>
</file>

<file path=xl/ctrlProps/ctrlProp441.xml><?xml version="1.0" encoding="utf-8"?>
<formControlPr xmlns="http://schemas.microsoft.com/office/spreadsheetml/2009/9/main" objectType="GBox" noThreeD="1"/>
</file>

<file path=xl/ctrlProps/ctrlProp442.xml><?xml version="1.0" encoding="utf-8"?>
<formControlPr xmlns="http://schemas.microsoft.com/office/spreadsheetml/2009/9/main" objectType="Radio" checked="Checked" lockText="1" noThreeD="1"/>
</file>

<file path=xl/ctrlProps/ctrlProp443.xml><?xml version="1.0" encoding="utf-8"?>
<formControlPr xmlns="http://schemas.microsoft.com/office/spreadsheetml/2009/9/main" objectType="CheckBox" fmlaLink="$AU$15" lockText="1" noThreeD="1"/>
</file>

<file path=xl/ctrlProps/ctrlProp444.xml><?xml version="1.0" encoding="utf-8"?>
<formControlPr xmlns="http://schemas.microsoft.com/office/spreadsheetml/2009/9/main" objectType="CheckBox" fmlaLink="$AV$15" lockText="1" noThreeD="1"/>
</file>

<file path=xl/ctrlProps/ctrlProp445.xml><?xml version="1.0" encoding="utf-8"?>
<formControlPr xmlns="http://schemas.microsoft.com/office/spreadsheetml/2009/9/main" objectType="CheckBox" fmlaLink="$AU$16" lockText="1" noThreeD="1"/>
</file>

<file path=xl/ctrlProps/ctrlProp446.xml><?xml version="1.0" encoding="utf-8"?>
<formControlPr xmlns="http://schemas.microsoft.com/office/spreadsheetml/2009/9/main" objectType="CheckBox" fmlaLink="$AV$16" lockText="1" noThreeD="1"/>
</file>

<file path=xl/ctrlProps/ctrlProp447.xml><?xml version="1.0" encoding="utf-8"?>
<formControlPr xmlns="http://schemas.microsoft.com/office/spreadsheetml/2009/9/main" objectType="CheckBox" fmlaLink="$AU$17" lockText="1" noThreeD="1"/>
</file>

<file path=xl/ctrlProps/ctrlProp448.xml><?xml version="1.0" encoding="utf-8"?>
<formControlPr xmlns="http://schemas.microsoft.com/office/spreadsheetml/2009/9/main" objectType="CheckBox" fmlaLink="$AV$17" lockText="1" noThreeD="1"/>
</file>

<file path=xl/ctrlProps/ctrlProp449.xml><?xml version="1.0" encoding="utf-8"?>
<formControlPr xmlns="http://schemas.microsoft.com/office/spreadsheetml/2009/9/main" objectType="CheckBox" fmlaLink="$AU$18" lockText="1" noThreeD="1"/>
</file>

<file path=xl/ctrlProps/ctrlProp45.xml><?xml version="1.0" encoding="utf-8"?>
<formControlPr xmlns="http://schemas.microsoft.com/office/spreadsheetml/2009/9/main" objectType="CheckBox" fmlaLink="$AU$26" lockText="1" noThreeD="1"/>
</file>

<file path=xl/ctrlProps/ctrlProp450.xml><?xml version="1.0" encoding="utf-8"?>
<formControlPr xmlns="http://schemas.microsoft.com/office/spreadsheetml/2009/9/main" objectType="CheckBox" fmlaLink="$AV$18" lockText="1" noThreeD="1"/>
</file>

<file path=xl/ctrlProps/ctrlProp451.xml><?xml version="1.0" encoding="utf-8"?>
<formControlPr xmlns="http://schemas.microsoft.com/office/spreadsheetml/2009/9/main" objectType="CheckBox" fmlaLink="$AU$19" lockText="1" noThreeD="1"/>
</file>

<file path=xl/ctrlProps/ctrlProp452.xml><?xml version="1.0" encoding="utf-8"?>
<formControlPr xmlns="http://schemas.microsoft.com/office/spreadsheetml/2009/9/main" objectType="CheckBox" fmlaLink="$AV$19" lockText="1" noThreeD="1"/>
</file>

<file path=xl/ctrlProps/ctrlProp453.xml><?xml version="1.0" encoding="utf-8"?>
<formControlPr xmlns="http://schemas.microsoft.com/office/spreadsheetml/2009/9/main" objectType="CheckBox" fmlaLink="$AU$20" lockText="1" noThreeD="1"/>
</file>

<file path=xl/ctrlProps/ctrlProp454.xml><?xml version="1.0" encoding="utf-8"?>
<formControlPr xmlns="http://schemas.microsoft.com/office/spreadsheetml/2009/9/main" objectType="CheckBox" fmlaLink="$AV$20" lockText="1" noThreeD="1"/>
</file>

<file path=xl/ctrlProps/ctrlProp455.xml><?xml version="1.0" encoding="utf-8"?>
<formControlPr xmlns="http://schemas.microsoft.com/office/spreadsheetml/2009/9/main" objectType="CheckBox" fmlaLink="$AU$21" lockText="1" noThreeD="1"/>
</file>

<file path=xl/ctrlProps/ctrlProp456.xml><?xml version="1.0" encoding="utf-8"?>
<formControlPr xmlns="http://schemas.microsoft.com/office/spreadsheetml/2009/9/main" objectType="CheckBox" fmlaLink="$AV$21" lockText="1" noThreeD="1"/>
</file>

<file path=xl/ctrlProps/ctrlProp457.xml><?xml version="1.0" encoding="utf-8"?>
<formControlPr xmlns="http://schemas.microsoft.com/office/spreadsheetml/2009/9/main" objectType="CheckBox" fmlaLink="$AU$22" lockText="1" noThreeD="1"/>
</file>

<file path=xl/ctrlProps/ctrlProp458.xml><?xml version="1.0" encoding="utf-8"?>
<formControlPr xmlns="http://schemas.microsoft.com/office/spreadsheetml/2009/9/main" objectType="CheckBox" fmlaLink="$AV$22" lockText="1" noThreeD="1"/>
</file>

<file path=xl/ctrlProps/ctrlProp459.xml><?xml version="1.0" encoding="utf-8"?>
<formControlPr xmlns="http://schemas.microsoft.com/office/spreadsheetml/2009/9/main" objectType="CheckBox" fmlaLink="$AU$23" lockText="1" noThreeD="1"/>
</file>

<file path=xl/ctrlProps/ctrlProp46.xml><?xml version="1.0" encoding="utf-8"?>
<formControlPr xmlns="http://schemas.microsoft.com/office/spreadsheetml/2009/9/main" objectType="CheckBox" fmlaLink="$AV$26" lockText="1" noThreeD="1"/>
</file>

<file path=xl/ctrlProps/ctrlProp460.xml><?xml version="1.0" encoding="utf-8"?>
<formControlPr xmlns="http://schemas.microsoft.com/office/spreadsheetml/2009/9/main" objectType="CheckBox" fmlaLink="$AV$23" lockText="1" noThreeD="1"/>
</file>

<file path=xl/ctrlProps/ctrlProp461.xml><?xml version="1.0" encoding="utf-8"?>
<formControlPr xmlns="http://schemas.microsoft.com/office/spreadsheetml/2009/9/main" objectType="CheckBox" fmlaLink="$AU$24" lockText="1" noThreeD="1"/>
</file>

<file path=xl/ctrlProps/ctrlProp462.xml><?xml version="1.0" encoding="utf-8"?>
<formControlPr xmlns="http://schemas.microsoft.com/office/spreadsheetml/2009/9/main" objectType="CheckBox" fmlaLink="$AV$24" lockText="1" noThreeD="1"/>
</file>

<file path=xl/ctrlProps/ctrlProp463.xml><?xml version="1.0" encoding="utf-8"?>
<formControlPr xmlns="http://schemas.microsoft.com/office/spreadsheetml/2009/9/main" objectType="CheckBox" fmlaLink="$AU$25" lockText="1" noThreeD="1"/>
</file>

<file path=xl/ctrlProps/ctrlProp464.xml><?xml version="1.0" encoding="utf-8"?>
<formControlPr xmlns="http://schemas.microsoft.com/office/spreadsheetml/2009/9/main" objectType="CheckBox" fmlaLink="$AV$25" lockText="1" noThreeD="1"/>
</file>

<file path=xl/ctrlProps/ctrlProp465.xml><?xml version="1.0" encoding="utf-8"?>
<formControlPr xmlns="http://schemas.microsoft.com/office/spreadsheetml/2009/9/main" objectType="CheckBox" fmlaLink="$AU$26" lockText="1" noThreeD="1"/>
</file>

<file path=xl/ctrlProps/ctrlProp466.xml><?xml version="1.0" encoding="utf-8"?>
<formControlPr xmlns="http://schemas.microsoft.com/office/spreadsheetml/2009/9/main" objectType="CheckBox" fmlaLink="$AV$26" lockText="1" noThreeD="1"/>
</file>

<file path=xl/ctrlProps/ctrlProp467.xml><?xml version="1.0" encoding="utf-8"?>
<formControlPr xmlns="http://schemas.microsoft.com/office/spreadsheetml/2009/9/main" objectType="CheckBox" fmlaLink="$AU$27" lockText="1" noThreeD="1"/>
</file>

<file path=xl/ctrlProps/ctrlProp468.xml><?xml version="1.0" encoding="utf-8"?>
<formControlPr xmlns="http://schemas.microsoft.com/office/spreadsheetml/2009/9/main" objectType="CheckBox" fmlaLink="$AV$27" lockText="1" noThreeD="1"/>
</file>

<file path=xl/ctrlProps/ctrlProp469.xml><?xml version="1.0" encoding="utf-8"?>
<formControlPr xmlns="http://schemas.microsoft.com/office/spreadsheetml/2009/9/main" objectType="CheckBox" fmlaLink="$AU$28" lockText="1" noThreeD="1"/>
</file>

<file path=xl/ctrlProps/ctrlProp47.xml><?xml version="1.0" encoding="utf-8"?>
<formControlPr xmlns="http://schemas.microsoft.com/office/spreadsheetml/2009/9/main" objectType="CheckBox" fmlaLink="$AU$27" lockText="1" noThreeD="1"/>
</file>

<file path=xl/ctrlProps/ctrlProp470.xml><?xml version="1.0" encoding="utf-8"?>
<formControlPr xmlns="http://schemas.microsoft.com/office/spreadsheetml/2009/9/main" objectType="CheckBox" fmlaLink="$AV$28" lockText="1" noThreeD="1"/>
</file>

<file path=xl/ctrlProps/ctrlProp471.xml><?xml version="1.0" encoding="utf-8"?>
<formControlPr xmlns="http://schemas.microsoft.com/office/spreadsheetml/2009/9/main" objectType="CheckBox" fmlaLink="$AU$29" lockText="1" noThreeD="1"/>
</file>

<file path=xl/ctrlProps/ctrlProp472.xml><?xml version="1.0" encoding="utf-8"?>
<formControlPr xmlns="http://schemas.microsoft.com/office/spreadsheetml/2009/9/main" objectType="CheckBox" fmlaLink="$AV$29" lockText="1" noThreeD="1"/>
</file>

<file path=xl/ctrlProps/ctrlProp473.xml><?xml version="1.0" encoding="utf-8"?>
<formControlPr xmlns="http://schemas.microsoft.com/office/spreadsheetml/2009/9/main" objectType="CheckBox" fmlaLink="$AU$30" lockText="1" noThreeD="1"/>
</file>

<file path=xl/ctrlProps/ctrlProp474.xml><?xml version="1.0" encoding="utf-8"?>
<formControlPr xmlns="http://schemas.microsoft.com/office/spreadsheetml/2009/9/main" objectType="CheckBox" fmlaLink="$AV$30" lockText="1" noThreeD="1"/>
</file>

<file path=xl/ctrlProps/ctrlProp475.xml><?xml version="1.0" encoding="utf-8"?>
<formControlPr xmlns="http://schemas.microsoft.com/office/spreadsheetml/2009/9/main" objectType="CheckBox" fmlaLink="$AU$31" lockText="1" noThreeD="1"/>
</file>

<file path=xl/ctrlProps/ctrlProp476.xml><?xml version="1.0" encoding="utf-8"?>
<formControlPr xmlns="http://schemas.microsoft.com/office/spreadsheetml/2009/9/main" objectType="CheckBox" fmlaLink="$AV$31" lockText="1" noThreeD="1"/>
</file>

<file path=xl/ctrlProps/ctrlProp477.xml><?xml version="1.0" encoding="utf-8"?>
<formControlPr xmlns="http://schemas.microsoft.com/office/spreadsheetml/2009/9/main" objectType="CheckBox" fmlaLink="$AU$32" lockText="1" noThreeD="1"/>
</file>

<file path=xl/ctrlProps/ctrlProp478.xml><?xml version="1.0" encoding="utf-8"?>
<formControlPr xmlns="http://schemas.microsoft.com/office/spreadsheetml/2009/9/main" objectType="CheckBox" fmlaLink="$AV$32" lockText="1" noThreeD="1"/>
</file>

<file path=xl/ctrlProps/ctrlProp479.xml><?xml version="1.0" encoding="utf-8"?>
<formControlPr xmlns="http://schemas.microsoft.com/office/spreadsheetml/2009/9/main" objectType="CheckBox" fmlaLink="$AU$33" lockText="1" noThreeD="1"/>
</file>

<file path=xl/ctrlProps/ctrlProp48.xml><?xml version="1.0" encoding="utf-8"?>
<formControlPr xmlns="http://schemas.microsoft.com/office/spreadsheetml/2009/9/main" objectType="CheckBox" fmlaLink="$AV$27" lockText="1" noThreeD="1"/>
</file>

<file path=xl/ctrlProps/ctrlProp480.xml><?xml version="1.0" encoding="utf-8"?>
<formControlPr xmlns="http://schemas.microsoft.com/office/spreadsheetml/2009/9/main" objectType="CheckBox" fmlaLink="$AV$33" lockText="1" noThreeD="1"/>
</file>

<file path=xl/ctrlProps/ctrlProp481.xml><?xml version="1.0" encoding="utf-8"?>
<formControlPr xmlns="http://schemas.microsoft.com/office/spreadsheetml/2009/9/main" objectType="CheckBox" fmlaLink="$AU$14" lockText="1" noThreeD="1"/>
</file>

<file path=xl/ctrlProps/ctrlProp482.xml><?xml version="1.0" encoding="utf-8"?>
<formControlPr xmlns="http://schemas.microsoft.com/office/spreadsheetml/2009/9/main" objectType="CheckBox" fmlaLink="$AV$14" lockText="1" noThreeD="1"/>
</file>

<file path=xl/ctrlProps/ctrlProp483.xml><?xml version="1.0" encoding="utf-8"?>
<formControlPr xmlns="http://schemas.microsoft.com/office/spreadsheetml/2009/9/main" objectType="Radio" firstButton="1" fmlaLink="$AB$4" lockText="1" noThreeD="1"/>
</file>

<file path=xl/ctrlProps/ctrlProp484.xml><?xml version="1.0" encoding="utf-8"?>
<formControlPr xmlns="http://schemas.microsoft.com/office/spreadsheetml/2009/9/main" objectType="Radio" lockText="1" noThreeD="1"/>
</file>

<file path=xl/ctrlProps/ctrlProp485.xml><?xml version="1.0" encoding="utf-8"?>
<formControlPr xmlns="http://schemas.microsoft.com/office/spreadsheetml/2009/9/main" objectType="Radio" lockText="1" noThreeD="1"/>
</file>

<file path=xl/ctrlProps/ctrlProp486.xml><?xml version="1.0" encoding="utf-8"?>
<formControlPr xmlns="http://schemas.microsoft.com/office/spreadsheetml/2009/9/main" objectType="Radio" lockText="1" noThreeD="1"/>
</file>

<file path=xl/ctrlProps/ctrlProp487.xml><?xml version="1.0" encoding="utf-8"?>
<formControlPr xmlns="http://schemas.microsoft.com/office/spreadsheetml/2009/9/main" objectType="Radio" lockText="1" noThreeD="1"/>
</file>

<file path=xl/ctrlProps/ctrlProp488.xml><?xml version="1.0" encoding="utf-8"?>
<formControlPr xmlns="http://schemas.microsoft.com/office/spreadsheetml/2009/9/main" objectType="Radio" lockText="1" noThreeD="1"/>
</file>

<file path=xl/ctrlProps/ctrlProp489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CheckBox" fmlaLink="$AU$28" lockText="1" noThreeD="1"/>
</file>

<file path=xl/ctrlProps/ctrlProp490.xml><?xml version="1.0" encoding="utf-8"?>
<formControlPr xmlns="http://schemas.microsoft.com/office/spreadsheetml/2009/9/main" objectType="Radio" checked="Checked" lockText="1" noThreeD="1"/>
</file>

<file path=xl/ctrlProps/ctrlProp491.xml><?xml version="1.0" encoding="utf-8"?>
<formControlPr xmlns="http://schemas.microsoft.com/office/spreadsheetml/2009/9/main" objectType="GBox" noThreeD="1"/>
</file>

<file path=xl/ctrlProps/ctrlProp492.xml><?xml version="1.0" encoding="utf-8"?>
<formControlPr xmlns="http://schemas.microsoft.com/office/spreadsheetml/2009/9/main" objectType="Radio" firstButton="1" fmlaLink="$AB$5" lockText="1" noThreeD="1"/>
</file>

<file path=xl/ctrlProps/ctrlProp493.xml><?xml version="1.0" encoding="utf-8"?>
<formControlPr xmlns="http://schemas.microsoft.com/office/spreadsheetml/2009/9/main" objectType="Radio" lockText="1" noThreeD="1"/>
</file>

<file path=xl/ctrlProps/ctrlProp494.xml><?xml version="1.0" encoding="utf-8"?>
<formControlPr xmlns="http://schemas.microsoft.com/office/spreadsheetml/2009/9/main" objectType="Radio" lockText="1" noThreeD="1"/>
</file>

<file path=xl/ctrlProps/ctrlProp495.xml><?xml version="1.0" encoding="utf-8"?>
<formControlPr xmlns="http://schemas.microsoft.com/office/spreadsheetml/2009/9/main" objectType="Radio" lockText="1" noThreeD="1"/>
</file>

<file path=xl/ctrlProps/ctrlProp496.xml><?xml version="1.0" encoding="utf-8"?>
<formControlPr xmlns="http://schemas.microsoft.com/office/spreadsheetml/2009/9/main" objectType="Radio" lockText="1" noThreeD="1"/>
</file>

<file path=xl/ctrlProps/ctrlProp497.xml><?xml version="1.0" encoding="utf-8"?>
<formControlPr xmlns="http://schemas.microsoft.com/office/spreadsheetml/2009/9/main" objectType="Radio" lockText="1" noThreeD="1"/>
</file>

<file path=xl/ctrlProps/ctrlProp498.xml><?xml version="1.0" encoding="utf-8"?>
<formControlPr xmlns="http://schemas.microsoft.com/office/spreadsheetml/2009/9/main" objectType="Radio" lockText="1" noThreeD="1"/>
</file>

<file path=xl/ctrlProps/ctrlProp49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CheckBox" fmlaLink="$AV$28" lockText="1" noThreeD="1"/>
</file>

<file path=xl/ctrlProps/ctrlProp500.xml><?xml version="1.0" encoding="utf-8"?>
<formControlPr xmlns="http://schemas.microsoft.com/office/spreadsheetml/2009/9/main" objectType="Radio" lockText="1" noThreeD="1"/>
</file>

<file path=xl/ctrlProps/ctrlProp501.xml><?xml version="1.0" encoding="utf-8"?>
<formControlPr xmlns="http://schemas.microsoft.com/office/spreadsheetml/2009/9/main" objectType="GBox" noThreeD="1"/>
</file>

<file path=xl/ctrlProps/ctrlProp502.xml><?xml version="1.0" encoding="utf-8"?>
<formControlPr xmlns="http://schemas.microsoft.com/office/spreadsheetml/2009/9/main" objectType="Radio" checked="Checked" lockText="1" noThreeD="1"/>
</file>

<file path=xl/ctrlProps/ctrlProp503.xml><?xml version="1.0" encoding="utf-8"?>
<formControlPr xmlns="http://schemas.microsoft.com/office/spreadsheetml/2009/9/main" objectType="CheckBox" fmlaLink="$AU$15" lockText="1" noThreeD="1"/>
</file>

<file path=xl/ctrlProps/ctrlProp504.xml><?xml version="1.0" encoding="utf-8"?>
<formControlPr xmlns="http://schemas.microsoft.com/office/spreadsheetml/2009/9/main" objectType="CheckBox" fmlaLink="$AV$15" lockText="1" noThreeD="1"/>
</file>

<file path=xl/ctrlProps/ctrlProp505.xml><?xml version="1.0" encoding="utf-8"?>
<formControlPr xmlns="http://schemas.microsoft.com/office/spreadsheetml/2009/9/main" objectType="CheckBox" fmlaLink="$AU$16" lockText="1" noThreeD="1"/>
</file>

<file path=xl/ctrlProps/ctrlProp506.xml><?xml version="1.0" encoding="utf-8"?>
<formControlPr xmlns="http://schemas.microsoft.com/office/spreadsheetml/2009/9/main" objectType="CheckBox" fmlaLink="$AV$16" lockText="1" noThreeD="1"/>
</file>

<file path=xl/ctrlProps/ctrlProp507.xml><?xml version="1.0" encoding="utf-8"?>
<formControlPr xmlns="http://schemas.microsoft.com/office/spreadsheetml/2009/9/main" objectType="CheckBox" fmlaLink="$AU$17" lockText="1" noThreeD="1"/>
</file>

<file path=xl/ctrlProps/ctrlProp508.xml><?xml version="1.0" encoding="utf-8"?>
<formControlPr xmlns="http://schemas.microsoft.com/office/spreadsheetml/2009/9/main" objectType="CheckBox" fmlaLink="$AV$17" lockText="1" noThreeD="1"/>
</file>

<file path=xl/ctrlProps/ctrlProp509.xml><?xml version="1.0" encoding="utf-8"?>
<formControlPr xmlns="http://schemas.microsoft.com/office/spreadsheetml/2009/9/main" objectType="CheckBox" fmlaLink="$AU$18" lockText="1" noThreeD="1"/>
</file>

<file path=xl/ctrlProps/ctrlProp51.xml><?xml version="1.0" encoding="utf-8"?>
<formControlPr xmlns="http://schemas.microsoft.com/office/spreadsheetml/2009/9/main" objectType="CheckBox" fmlaLink="$AU$29" lockText="1" noThreeD="1"/>
</file>

<file path=xl/ctrlProps/ctrlProp510.xml><?xml version="1.0" encoding="utf-8"?>
<formControlPr xmlns="http://schemas.microsoft.com/office/spreadsheetml/2009/9/main" objectType="CheckBox" fmlaLink="$AV$18" lockText="1" noThreeD="1"/>
</file>

<file path=xl/ctrlProps/ctrlProp511.xml><?xml version="1.0" encoding="utf-8"?>
<formControlPr xmlns="http://schemas.microsoft.com/office/spreadsheetml/2009/9/main" objectType="CheckBox" fmlaLink="$AU$19" lockText="1" noThreeD="1"/>
</file>

<file path=xl/ctrlProps/ctrlProp512.xml><?xml version="1.0" encoding="utf-8"?>
<formControlPr xmlns="http://schemas.microsoft.com/office/spreadsheetml/2009/9/main" objectType="CheckBox" fmlaLink="$AV$19" lockText="1" noThreeD="1"/>
</file>

<file path=xl/ctrlProps/ctrlProp513.xml><?xml version="1.0" encoding="utf-8"?>
<formControlPr xmlns="http://schemas.microsoft.com/office/spreadsheetml/2009/9/main" objectType="CheckBox" fmlaLink="$AU$20" lockText="1" noThreeD="1"/>
</file>

<file path=xl/ctrlProps/ctrlProp514.xml><?xml version="1.0" encoding="utf-8"?>
<formControlPr xmlns="http://schemas.microsoft.com/office/spreadsheetml/2009/9/main" objectType="CheckBox" fmlaLink="$AV$20" lockText="1" noThreeD="1"/>
</file>

<file path=xl/ctrlProps/ctrlProp515.xml><?xml version="1.0" encoding="utf-8"?>
<formControlPr xmlns="http://schemas.microsoft.com/office/spreadsheetml/2009/9/main" objectType="CheckBox" fmlaLink="$AU$21" lockText="1" noThreeD="1"/>
</file>

<file path=xl/ctrlProps/ctrlProp516.xml><?xml version="1.0" encoding="utf-8"?>
<formControlPr xmlns="http://schemas.microsoft.com/office/spreadsheetml/2009/9/main" objectType="CheckBox" fmlaLink="$AV$21" lockText="1" noThreeD="1"/>
</file>

<file path=xl/ctrlProps/ctrlProp517.xml><?xml version="1.0" encoding="utf-8"?>
<formControlPr xmlns="http://schemas.microsoft.com/office/spreadsheetml/2009/9/main" objectType="CheckBox" fmlaLink="$AU$22" lockText="1" noThreeD="1"/>
</file>

<file path=xl/ctrlProps/ctrlProp518.xml><?xml version="1.0" encoding="utf-8"?>
<formControlPr xmlns="http://schemas.microsoft.com/office/spreadsheetml/2009/9/main" objectType="CheckBox" fmlaLink="$AV$22" lockText="1" noThreeD="1"/>
</file>

<file path=xl/ctrlProps/ctrlProp519.xml><?xml version="1.0" encoding="utf-8"?>
<formControlPr xmlns="http://schemas.microsoft.com/office/spreadsheetml/2009/9/main" objectType="CheckBox" fmlaLink="$AU$23" lockText="1" noThreeD="1"/>
</file>

<file path=xl/ctrlProps/ctrlProp52.xml><?xml version="1.0" encoding="utf-8"?>
<formControlPr xmlns="http://schemas.microsoft.com/office/spreadsheetml/2009/9/main" objectType="CheckBox" fmlaLink="$AV$29" lockText="1" noThreeD="1"/>
</file>

<file path=xl/ctrlProps/ctrlProp520.xml><?xml version="1.0" encoding="utf-8"?>
<formControlPr xmlns="http://schemas.microsoft.com/office/spreadsheetml/2009/9/main" objectType="CheckBox" fmlaLink="$AV$23" lockText="1" noThreeD="1"/>
</file>

<file path=xl/ctrlProps/ctrlProp521.xml><?xml version="1.0" encoding="utf-8"?>
<formControlPr xmlns="http://schemas.microsoft.com/office/spreadsheetml/2009/9/main" objectType="CheckBox" fmlaLink="$AU$24" lockText="1" noThreeD="1"/>
</file>

<file path=xl/ctrlProps/ctrlProp522.xml><?xml version="1.0" encoding="utf-8"?>
<formControlPr xmlns="http://schemas.microsoft.com/office/spreadsheetml/2009/9/main" objectType="CheckBox" fmlaLink="$AV$24" lockText="1" noThreeD="1"/>
</file>

<file path=xl/ctrlProps/ctrlProp523.xml><?xml version="1.0" encoding="utf-8"?>
<formControlPr xmlns="http://schemas.microsoft.com/office/spreadsheetml/2009/9/main" objectType="CheckBox" fmlaLink="$AU$25" lockText="1" noThreeD="1"/>
</file>

<file path=xl/ctrlProps/ctrlProp524.xml><?xml version="1.0" encoding="utf-8"?>
<formControlPr xmlns="http://schemas.microsoft.com/office/spreadsheetml/2009/9/main" objectType="CheckBox" fmlaLink="$AV$25" lockText="1" noThreeD="1"/>
</file>

<file path=xl/ctrlProps/ctrlProp525.xml><?xml version="1.0" encoding="utf-8"?>
<formControlPr xmlns="http://schemas.microsoft.com/office/spreadsheetml/2009/9/main" objectType="CheckBox" fmlaLink="$AU$26" lockText="1" noThreeD="1"/>
</file>

<file path=xl/ctrlProps/ctrlProp526.xml><?xml version="1.0" encoding="utf-8"?>
<formControlPr xmlns="http://schemas.microsoft.com/office/spreadsheetml/2009/9/main" objectType="CheckBox" fmlaLink="$AV$26" lockText="1" noThreeD="1"/>
</file>

<file path=xl/ctrlProps/ctrlProp527.xml><?xml version="1.0" encoding="utf-8"?>
<formControlPr xmlns="http://schemas.microsoft.com/office/spreadsheetml/2009/9/main" objectType="CheckBox" fmlaLink="$AU$27" lockText="1" noThreeD="1"/>
</file>

<file path=xl/ctrlProps/ctrlProp528.xml><?xml version="1.0" encoding="utf-8"?>
<formControlPr xmlns="http://schemas.microsoft.com/office/spreadsheetml/2009/9/main" objectType="CheckBox" fmlaLink="$AV$27" lockText="1" noThreeD="1"/>
</file>

<file path=xl/ctrlProps/ctrlProp529.xml><?xml version="1.0" encoding="utf-8"?>
<formControlPr xmlns="http://schemas.microsoft.com/office/spreadsheetml/2009/9/main" objectType="CheckBox" fmlaLink="$AU$28" lockText="1" noThreeD="1"/>
</file>

<file path=xl/ctrlProps/ctrlProp53.xml><?xml version="1.0" encoding="utf-8"?>
<formControlPr xmlns="http://schemas.microsoft.com/office/spreadsheetml/2009/9/main" objectType="CheckBox" fmlaLink="$AU$30" lockText="1" noThreeD="1"/>
</file>

<file path=xl/ctrlProps/ctrlProp530.xml><?xml version="1.0" encoding="utf-8"?>
<formControlPr xmlns="http://schemas.microsoft.com/office/spreadsheetml/2009/9/main" objectType="CheckBox" fmlaLink="$AV$28" lockText="1" noThreeD="1"/>
</file>

<file path=xl/ctrlProps/ctrlProp531.xml><?xml version="1.0" encoding="utf-8"?>
<formControlPr xmlns="http://schemas.microsoft.com/office/spreadsheetml/2009/9/main" objectType="CheckBox" fmlaLink="$AU$29" lockText="1" noThreeD="1"/>
</file>

<file path=xl/ctrlProps/ctrlProp532.xml><?xml version="1.0" encoding="utf-8"?>
<formControlPr xmlns="http://schemas.microsoft.com/office/spreadsheetml/2009/9/main" objectType="CheckBox" fmlaLink="$AV$29" lockText="1" noThreeD="1"/>
</file>

<file path=xl/ctrlProps/ctrlProp533.xml><?xml version="1.0" encoding="utf-8"?>
<formControlPr xmlns="http://schemas.microsoft.com/office/spreadsheetml/2009/9/main" objectType="CheckBox" fmlaLink="$AU$30" lockText="1" noThreeD="1"/>
</file>

<file path=xl/ctrlProps/ctrlProp534.xml><?xml version="1.0" encoding="utf-8"?>
<formControlPr xmlns="http://schemas.microsoft.com/office/spreadsheetml/2009/9/main" objectType="CheckBox" fmlaLink="$AV$30" lockText="1" noThreeD="1"/>
</file>

<file path=xl/ctrlProps/ctrlProp535.xml><?xml version="1.0" encoding="utf-8"?>
<formControlPr xmlns="http://schemas.microsoft.com/office/spreadsheetml/2009/9/main" objectType="CheckBox" fmlaLink="$AU$31" lockText="1" noThreeD="1"/>
</file>

<file path=xl/ctrlProps/ctrlProp536.xml><?xml version="1.0" encoding="utf-8"?>
<formControlPr xmlns="http://schemas.microsoft.com/office/spreadsheetml/2009/9/main" objectType="CheckBox" fmlaLink="$AV$31" lockText="1" noThreeD="1"/>
</file>

<file path=xl/ctrlProps/ctrlProp537.xml><?xml version="1.0" encoding="utf-8"?>
<formControlPr xmlns="http://schemas.microsoft.com/office/spreadsheetml/2009/9/main" objectType="CheckBox" fmlaLink="$AU$32" lockText="1" noThreeD="1"/>
</file>

<file path=xl/ctrlProps/ctrlProp538.xml><?xml version="1.0" encoding="utf-8"?>
<formControlPr xmlns="http://schemas.microsoft.com/office/spreadsheetml/2009/9/main" objectType="CheckBox" fmlaLink="$AV$32" lockText="1" noThreeD="1"/>
</file>

<file path=xl/ctrlProps/ctrlProp539.xml><?xml version="1.0" encoding="utf-8"?>
<formControlPr xmlns="http://schemas.microsoft.com/office/spreadsheetml/2009/9/main" objectType="CheckBox" fmlaLink="$AU$33" lockText="1" noThreeD="1"/>
</file>

<file path=xl/ctrlProps/ctrlProp54.xml><?xml version="1.0" encoding="utf-8"?>
<formControlPr xmlns="http://schemas.microsoft.com/office/spreadsheetml/2009/9/main" objectType="CheckBox" fmlaLink="$AV$30" lockText="1" noThreeD="1"/>
</file>

<file path=xl/ctrlProps/ctrlProp540.xml><?xml version="1.0" encoding="utf-8"?>
<formControlPr xmlns="http://schemas.microsoft.com/office/spreadsheetml/2009/9/main" objectType="CheckBox" fmlaLink="$AV$33" lockText="1" noThreeD="1"/>
</file>

<file path=xl/ctrlProps/ctrlProp541.xml><?xml version="1.0" encoding="utf-8"?>
<formControlPr xmlns="http://schemas.microsoft.com/office/spreadsheetml/2009/9/main" objectType="CheckBox" fmlaLink="$AU$14" lockText="1" noThreeD="1"/>
</file>

<file path=xl/ctrlProps/ctrlProp542.xml><?xml version="1.0" encoding="utf-8"?>
<formControlPr xmlns="http://schemas.microsoft.com/office/spreadsheetml/2009/9/main" objectType="CheckBox" fmlaLink="$AV$14" lockText="1" noThreeD="1"/>
</file>

<file path=xl/ctrlProps/ctrlProp543.xml><?xml version="1.0" encoding="utf-8"?>
<formControlPr xmlns="http://schemas.microsoft.com/office/spreadsheetml/2009/9/main" objectType="Radio" firstButton="1" fmlaLink="$AB$4" lockText="1" noThreeD="1"/>
</file>

<file path=xl/ctrlProps/ctrlProp544.xml><?xml version="1.0" encoding="utf-8"?>
<formControlPr xmlns="http://schemas.microsoft.com/office/spreadsheetml/2009/9/main" objectType="Radio" lockText="1" noThreeD="1"/>
</file>

<file path=xl/ctrlProps/ctrlProp545.xml><?xml version="1.0" encoding="utf-8"?>
<formControlPr xmlns="http://schemas.microsoft.com/office/spreadsheetml/2009/9/main" objectType="Radio" lockText="1" noThreeD="1"/>
</file>

<file path=xl/ctrlProps/ctrlProp546.xml><?xml version="1.0" encoding="utf-8"?>
<formControlPr xmlns="http://schemas.microsoft.com/office/spreadsheetml/2009/9/main" objectType="Radio" lockText="1" noThreeD="1"/>
</file>

<file path=xl/ctrlProps/ctrlProp547.xml><?xml version="1.0" encoding="utf-8"?>
<formControlPr xmlns="http://schemas.microsoft.com/office/spreadsheetml/2009/9/main" objectType="Radio" lockText="1" noThreeD="1"/>
</file>

<file path=xl/ctrlProps/ctrlProp548.xml><?xml version="1.0" encoding="utf-8"?>
<formControlPr xmlns="http://schemas.microsoft.com/office/spreadsheetml/2009/9/main" objectType="Radio" lockText="1" noThreeD="1"/>
</file>

<file path=xl/ctrlProps/ctrlProp549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CheckBox" fmlaLink="$AU$31" lockText="1" noThreeD="1"/>
</file>

<file path=xl/ctrlProps/ctrlProp550.xml><?xml version="1.0" encoding="utf-8"?>
<formControlPr xmlns="http://schemas.microsoft.com/office/spreadsheetml/2009/9/main" objectType="Radio" checked="Checked" lockText="1" noThreeD="1"/>
</file>

<file path=xl/ctrlProps/ctrlProp551.xml><?xml version="1.0" encoding="utf-8"?>
<formControlPr xmlns="http://schemas.microsoft.com/office/spreadsheetml/2009/9/main" objectType="GBox" noThreeD="1"/>
</file>

<file path=xl/ctrlProps/ctrlProp552.xml><?xml version="1.0" encoding="utf-8"?>
<formControlPr xmlns="http://schemas.microsoft.com/office/spreadsheetml/2009/9/main" objectType="Radio" firstButton="1" fmlaLink="$AB$5" lockText="1" noThreeD="1"/>
</file>

<file path=xl/ctrlProps/ctrlProp553.xml><?xml version="1.0" encoding="utf-8"?>
<formControlPr xmlns="http://schemas.microsoft.com/office/spreadsheetml/2009/9/main" objectType="Radio" lockText="1" noThreeD="1"/>
</file>

<file path=xl/ctrlProps/ctrlProp554.xml><?xml version="1.0" encoding="utf-8"?>
<formControlPr xmlns="http://schemas.microsoft.com/office/spreadsheetml/2009/9/main" objectType="Radio" lockText="1" noThreeD="1"/>
</file>

<file path=xl/ctrlProps/ctrlProp555.xml><?xml version="1.0" encoding="utf-8"?>
<formControlPr xmlns="http://schemas.microsoft.com/office/spreadsheetml/2009/9/main" objectType="Radio" lockText="1" noThreeD="1"/>
</file>

<file path=xl/ctrlProps/ctrlProp556.xml><?xml version="1.0" encoding="utf-8"?>
<formControlPr xmlns="http://schemas.microsoft.com/office/spreadsheetml/2009/9/main" objectType="Radio" lockText="1" noThreeD="1"/>
</file>

<file path=xl/ctrlProps/ctrlProp557.xml><?xml version="1.0" encoding="utf-8"?>
<formControlPr xmlns="http://schemas.microsoft.com/office/spreadsheetml/2009/9/main" objectType="Radio" lockText="1" noThreeD="1"/>
</file>

<file path=xl/ctrlProps/ctrlProp558.xml><?xml version="1.0" encoding="utf-8"?>
<formControlPr xmlns="http://schemas.microsoft.com/office/spreadsheetml/2009/9/main" objectType="Radio" lockText="1" noThreeD="1"/>
</file>

<file path=xl/ctrlProps/ctrlProp559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CheckBox" fmlaLink="$AV$31" lockText="1" noThreeD="1"/>
</file>

<file path=xl/ctrlProps/ctrlProp560.xml><?xml version="1.0" encoding="utf-8"?>
<formControlPr xmlns="http://schemas.microsoft.com/office/spreadsheetml/2009/9/main" objectType="Radio" lockText="1" noThreeD="1"/>
</file>

<file path=xl/ctrlProps/ctrlProp561.xml><?xml version="1.0" encoding="utf-8"?>
<formControlPr xmlns="http://schemas.microsoft.com/office/spreadsheetml/2009/9/main" objectType="GBox" noThreeD="1"/>
</file>

<file path=xl/ctrlProps/ctrlProp562.xml><?xml version="1.0" encoding="utf-8"?>
<formControlPr xmlns="http://schemas.microsoft.com/office/spreadsheetml/2009/9/main" objectType="Radio" checked="Checked" lockText="1" noThreeD="1"/>
</file>

<file path=xl/ctrlProps/ctrlProp563.xml><?xml version="1.0" encoding="utf-8"?>
<formControlPr xmlns="http://schemas.microsoft.com/office/spreadsheetml/2009/9/main" objectType="CheckBox" fmlaLink="$AU$15" lockText="1" noThreeD="1"/>
</file>

<file path=xl/ctrlProps/ctrlProp564.xml><?xml version="1.0" encoding="utf-8"?>
<formControlPr xmlns="http://schemas.microsoft.com/office/spreadsheetml/2009/9/main" objectType="CheckBox" fmlaLink="$AV$15" lockText="1" noThreeD="1"/>
</file>

<file path=xl/ctrlProps/ctrlProp565.xml><?xml version="1.0" encoding="utf-8"?>
<formControlPr xmlns="http://schemas.microsoft.com/office/spreadsheetml/2009/9/main" objectType="CheckBox" fmlaLink="$AU$16" lockText="1" noThreeD="1"/>
</file>

<file path=xl/ctrlProps/ctrlProp566.xml><?xml version="1.0" encoding="utf-8"?>
<formControlPr xmlns="http://schemas.microsoft.com/office/spreadsheetml/2009/9/main" objectType="CheckBox" fmlaLink="$AV$16" lockText="1" noThreeD="1"/>
</file>

<file path=xl/ctrlProps/ctrlProp567.xml><?xml version="1.0" encoding="utf-8"?>
<formControlPr xmlns="http://schemas.microsoft.com/office/spreadsheetml/2009/9/main" objectType="CheckBox" fmlaLink="$AU$17" lockText="1" noThreeD="1"/>
</file>

<file path=xl/ctrlProps/ctrlProp568.xml><?xml version="1.0" encoding="utf-8"?>
<formControlPr xmlns="http://schemas.microsoft.com/office/spreadsheetml/2009/9/main" objectType="CheckBox" fmlaLink="$AV$17" lockText="1" noThreeD="1"/>
</file>

<file path=xl/ctrlProps/ctrlProp569.xml><?xml version="1.0" encoding="utf-8"?>
<formControlPr xmlns="http://schemas.microsoft.com/office/spreadsheetml/2009/9/main" objectType="CheckBox" fmlaLink="$AU$18" lockText="1" noThreeD="1"/>
</file>

<file path=xl/ctrlProps/ctrlProp57.xml><?xml version="1.0" encoding="utf-8"?>
<formControlPr xmlns="http://schemas.microsoft.com/office/spreadsheetml/2009/9/main" objectType="CheckBox" fmlaLink="$AU$32" lockText="1" noThreeD="1"/>
</file>

<file path=xl/ctrlProps/ctrlProp570.xml><?xml version="1.0" encoding="utf-8"?>
<formControlPr xmlns="http://schemas.microsoft.com/office/spreadsheetml/2009/9/main" objectType="CheckBox" fmlaLink="$AV$18" lockText="1" noThreeD="1"/>
</file>

<file path=xl/ctrlProps/ctrlProp571.xml><?xml version="1.0" encoding="utf-8"?>
<formControlPr xmlns="http://schemas.microsoft.com/office/spreadsheetml/2009/9/main" objectType="CheckBox" fmlaLink="$AU$19" lockText="1" noThreeD="1"/>
</file>

<file path=xl/ctrlProps/ctrlProp572.xml><?xml version="1.0" encoding="utf-8"?>
<formControlPr xmlns="http://schemas.microsoft.com/office/spreadsheetml/2009/9/main" objectType="CheckBox" fmlaLink="$AV$19" lockText="1" noThreeD="1"/>
</file>

<file path=xl/ctrlProps/ctrlProp573.xml><?xml version="1.0" encoding="utf-8"?>
<formControlPr xmlns="http://schemas.microsoft.com/office/spreadsheetml/2009/9/main" objectType="CheckBox" fmlaLink="$AU$20" lockText="1" noThreeD="1"/>
</file>

<file path=xl/ctrlProps/ctrlProp574.xml><?xml version="1.0" encoding="utf-8"?>
<formControlPr xmlns="http://schemas.microsoft.com/office/spreadsheetml/2009/9/main" objectType="CheckBox" fmlaLink="$AV$20" lockText="1" noThreeD="1"/>
</file>

<file path=xl/ctrlProps/ctrlProp575.xml><?xml version="1.0" encoding="utf-8"?>
<formControlPr xmlns="http://schemas.microsoft.com/office/spreadsheetml/2009/9/main" objectType="CheckBox" fmlaLink="$AU$21" lockText="1" noThreeD="1"/>
</file>

<file path=xl/ctrlProps/ctrlProp576.xml><?xml version="1.0" encoding="utf-8"?>
<formControlPr xmlns="http://schemas.microsoft.com/office/spreadsheetml/2009/9/main" objectType="CheckBox" fmlaLink="$AV$21" lockText="1" noThreeD="1"/>
</file>

<file path=xl/ctrlProps/ctrlProp577.xml><?xml version="1.0" encoding="utf-8"?>
<formControlPr xmlns="http://schemas.microsoft.com/office/spreadsheetml/2009/9/main" objectType="CheckBox" fmlaLink="$AU$22" lockText="1" noThreeD="1"/>
</file>

<file path=xl/ctrlProps/ctrlProp578.xml><?xml version="1.0" encoding="utf-8"?>
<formControlPr xmlns="http://schemas.microsoft.com/office/spreadsheetml/2009/9/main" objectType="CheckBox" fmlaLink="$AV$22" lockText="1" noThreeD="1"/>
</file>

<file path=xl/ctrlProps/ctrlProp579.xml><?xml version="1.0" encoding="utf-8"?>
<formControlPr xmlns="http://schemas.microsoft.com/office/spreadsheetml/2009/9/main" objectType="CheckBox" fmlaLink="$AU$23" lockText="1" noThreeD="1"/>
</file>

<file path=xl/ctrlProps/ctrlProp58.xml><?xml version="1.0" encoding="utf-8"?>
<formControlPr xmlns="http://schemas.microsoft.com/office/spreadsheetml/2009/9/main" objectType="CheckBox" fmlaLink="$AV$32" lockText="1" noThreeD="1"/>
</file>

<file path=xl/ctrlProps/ctrlProp580.xml><?xml version="1.0" encoding="utf-8"?>
<formControlPr xmlns="http://schemas.microsoft.com/office/spreadsheetml/2009/9/main" objectType="CheckBox" fmlaLink="$AV$23" lockText="1" noThreeD="1"/>
</file>

<file path=xl/ctrlProps/ctrlProp581.xml><?xml version="1.0" encoding="utf-8"?>
<formControlPr xmlns="http://schemas.microsoft.com/office/spreadsheetml/2009/9/main" objectType="CheckBox" fmlaLink="$AU$24" lockText="1" noThreeD="1"/>
</file>

<file path=xl/ctrlProps/ctrlProp582.xml><?xml version="1.0" encoding="utf-8"?>
<formControlPr xmlns="http://schemas.microsoft.com/office/spreadsheetml/2009/9/main" objectType="CheckBox" fmlaLink="$AV$24" lockText="1" noThreeD="1"/>
</file>

<file path=xl/ctrlProps/ctrlProp583.xml><?xml version="1.0" encoding="utf-8"?>
<formControlPr xmlns="http://schemas.microsoft.com/office/spreadsheetml/2009/9/main" objectType="CheckBox" fmlaLink="$AU$25" lockText="1" noThreeD="1"/>
</file>

<file path=xl/ctrlProps/ctrlProp584.xml><?xml version="1.0" encoding="utf-8"?>
<formControlPr xmlns="http://schemas.microsoft.com/office/spreadsheetml/2009/9/main" objectType="CheckBox" fmlaLink="$AV$25" lockText="1" noThreeD="1"/>
</file>

<file path=xl/ctrlProps/ctrlProp585.xml><?xml version="1.0" encoding="utf-8"?>
<formControlPr xmlns="http://schemas.microsoft.com/office/spreadsheetml/2009/9/main" objectType="CheckBox" fmlaLink="$AU$26" lockText="1" noThreeD="1"/>
</file>

<file path=xl/ctrlProps/ctrlProp586.xml><?xml version="1.0" encoding="utf-8"?>
<formControlPr xmlns="http://schemas.microsoft.com/office/spreadsheetml/2009/9/main" objectType="CheckBox" fmlaLink="$AV$26" lockText="1" noThreeD="1"/>
</file>

<file path=xl/ctrlProps/ctrlProp587.xml><?xml version="1.0" encoding="utf-8"?>
<formControlPr xmlns="http://schemas.microsoft.com/office/spreadsheetml/2009/9/main" objectType="CheckBox" fmlaLink="$AU$27" lockText="1" noThreeD="1"/>
</file>

<file path=xl/ctrlProps/ctrlProp588.xml><?xml version="1.0" encoding="utf-8"?>
<formControlPr xmlns="http://schemas.microsoft.com/office/spreadsheetml/2009/9/main" objectType="CheckBox" fmlaLink="$AV$27" lockText="1" noThreeD="1"/>
</file>

<file path=xl/ctrlProps/ctrlProp589.xml><?xml version="1.0" encoding="utf-8"?>
<formControlPr xmlns="http://schemas.microsoft.com/office/spreadsheetml/2009/9/main" objectType="CheckBox" fmlaLink="$AU$28" lockText="1" noThreeD="1"/>
</file>

<file path=xl/ctrlProps/ctrlProp59.xml><?xml version="1.0" encoding="utf-8"?>
<formControlPr xmlns="http://schemas.microsoft.com/office/spreadsheetml/2009/9/main" objectType="CheckBox" fmlaLink="$AU$33" lockText="1" noThreeD="1"/>
</file>

<file path=xl/ctrlProps/ctrlProp590.xml><?xml version="1.0" encoding="utf-8"?>
<formControlPr xmlns="http://schemas.microsoft.com/office/spreadsheetml/2009/9/main" objectType="CheckBox" fmlaLink="$AV$28" lockText="1" noThreeD="1"/>
</file>

<file path=xl/ctrlProps/ctrlProp591.xml><?xml version="1.0" encoding="utf-8"?>
<formControlPr xmlns="http://schemas.microsoft.com/office/spreadsheetml/2009/9/main" objectType="CheckBox" fmlaLink="$AU$29" lockText="1" noThreeD="1"/>
</file>

<file path=xl/ctrlProps/ctrlProp592.xml><?xml version="1.0" encoding="utf-8"?>
<formControlPr xmlns="http://schemas.microsoft.com/office/spreadsheetml/2009/9/main" objectType="CheckBox" fmlaLink="$AV$29" lockText="1" noThreeD="1"/>
</file>

<file path=xl/ctrlProps/ctrlProp593.xml><?xml version="1.0" encoding="utf-8"?>
<formControlPr xmlns="http://schemas.microsoft.com/office/spreadsheetml/2009/9/main" objectType="CheckBox" fmlaLink="$AU$30" lockText="1" noThreeD="1"/>
</file>

<file path=xl/ctrlProps/ctrlProp594.xml><?xml version="1.0" encoding="utf-8"?>
<formControlPr xmlns="http://schemas.microsoft.com/office/spreadsheetml/2009/9/main" objectType="CheckBox" fmlaLink="$AV$30" lockText="1" noThreeD="1"/>
</file>

<file path=xl/ctrlProps/ctrlProp595.xml><?xml version="1.0" encoding="utf-8"?>
<formControlPr xmlns="http://schemas.microsoft.com/office/spreadsheetml/2009/9/main" objectType="CheckBox" fmlaLink="$AU$31" lockText="1" noThreeD="1"/>
</file>

<file path=xl/ctrlProps/ctrlProp596.xml><?xml version="1.0" encoding="utf-8"?>
<formControlPr xmlns="http://schemas.microsoft.com/office/spreadsheetml/2009/9/main" objectType="CheckBox" fmlaLink="$AV$31" lockText="1" noThreeD="1"/>
</file>

<file path=xl/ctrlProps/ctrlProp597.xml><?xml version="1.0" encoding="utf-8"?>
<formControlPr xmlns="http://schemas.microsoft.com/office/spreadsheetml/2009/9/main" objectType="CheckBox" fmlaLink="$AU$32" lockText="1" noThreeD="1"/>
</file>

<file path=xl/ctrlProps/ctrlProp598.xml><?xml version="1.0" encoding="utf-8"?>
<formControlPr xmlns="http://schemas.microsoft.com/office/spreadsheetml/2009/9/main" objectType="CheckBox" fmlaLink="$AV$32" lockText="1" noThreeD="1"/>
</file>

<file path=xl/ctrlProps/ctrlProp599.xml><?xml version="1.0" encoding="utf-8"?>
<formControlPr xmlns="http://schemas.microsoft.com/office/spreadsheetml/2009/9/main" objectType="CheckBox" fmlaLink="$AU$33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CheckBox" fmlaLink="$AV$33" lockText="1" noThreeD="1"/>
</file>

<file path=xl/ctrlProps/ctrlProp600.xml><?xml version="1.0" encoding="utf-8"?>
<formControlPr xmlns="http://schemas.microsoft.com/office/spreadsheetml/2009/9/main" objectType="CheckBox" fmlaLink="$AV$33" lockText="1" noThreeD="1"/>
</file>

<file path=xl/ctrlProps/ctrlProp601.xml><?xml version="1.0" encoding="utf-8"?>
<formControlPr xmlns="http://schemas.microsoft.com/office/spreadsheetml/2009/9/main" objectType="CheckBox" fmlaLink="$AU$14" lockText="1" noThreeD="1"/>
</file>

<file path=xl/ctrlProps/ctrlProp602.xml><?xml version="1.0" encoding="utf-8"?>
<formControlPr xmlns="http://schemas.microsoft.com/office/spreadsheetml/2009/9/main" objectType="CheckBox" fmlaLink="$AV$14" lockText="1" noThreeD="1"/>
</file>

<file path=xl/ctrlProps/ctrlProp603.xml><?xml version="1.0" encoding="utf-8"?>
<formControlPr xmlns="http://schemas.microsoft.com/office/spreadsheetml/2009/9/main" objectType="Radio" firstButton="1" fmlaLink="$AB$4" lockText="1" noThreeD="1"/>
</file>

<file path=xl/ctrlProps/ctrlProp604.xml><?xml version="1.0" encoding="utf-8"?>
<formControlPr xmlns="http://schemas.microsoft.com/office/spreadsheetml/2009/9/main" objectType="Radio" lockText="1" noThreeD="1"/>
</file>

<file path=xl/ctrlProps/ctrlProp605.xml><?xml version="1.0" encoding="utf-8"?>
<formControlPr xmlns="http://schemas.microsoft.com/office/spreadsheetml/2009/9/main" objectType="Radio" lockText="1" noThreeD="1"/>
</file>

<file path=xl/ctrlProps/ctrlProp606.xml><?xml version="1.0" encoding="utf-8"?>
<formControlPr xmlns="http://schemas.microsoft.com/office/spreadsheetml/2009/9/main" objectType="Radio" lockText="1" noThreeD="1"/>
</file>

<file path=xl/ctrlProps/ctrlProp607.xml><?xml version="1.0" encoding="utf-8"?>
<formControlPr xmlns="http://schemas.microsoft.com/office/spreadsheetml/2009/9/main" objectType="Radio" lockText="1" noThreeD="1"/>
</file>

<file path=xl/ctrlProps/ctrlProp608.xml><?xml version="1.0" encoding="utf-8"?>
<formControlPr xmlns="http://schemas.microsoft.com/office/spreadsheetml/2009/9/main" objectType="Radio" lockText="1" noThreeD="1"/>
</file>

<file path=xl/ctrlProps/ctrlProp609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CheckBox" fmlaLink="$AU$14" lockText="1" noThreeD="1"/>
</file>

<file path=xl/ctrlProps/ctrlProp610.xml><?xml version="1.0" encoding="utf-8"?>
<formControlPr xmlns="http://schemas.microsoft.com/office/spreadsheetml/2009/9/main" objectType="Radio" checked="Checked" lockText="1" noThreeD="1"/>
</file>

<file path=xl/ctrlProps/ctrlProp611.xml><?xml version="1.0" encoding="utf-8"?>
<formControlPr xmlns="http://schemas.microsoft.com/office/spreadsheetml/2009/9/main" objectType="GBox" noThreeD="1"/>
</file>

<file path=xl/ctrlProps/ctrlProp612.xml><?xml version="1.0" encoding="utf-8"?>
<formControlPr xmlns="http://schemas.microsoft.com/office/spreadsheetml/2009/9/main" objectType="Radio" firstButton="1" fmlaLink="$AB$5" lockText="1" noThreeD="1"/>
</file>

<file path=xl/ctrlProps/ctrlProp613.xml><?xml version="1.0" encoding="utf-8"?>
<formControlPr xmlns="http://schemas.microsoft.com/office/spreadsheetml/2009/9/main" objectType="Radio" lockText="1" noThreeD="1"/>
</file>

<file path=xl/ctrlProps/ctrlProp614.xml><?xml version="1.0" encoding="utf-8"?>
<formControlPr xmlns="http://schemas.microsoft.com/office/spreadsheetml/2009/9/main" objectType="Radio" lockText="1" noThreeD="1"/>
</file>

<file path=xl/ctrlProps/ctrlProp615.xml><?xml version="1.0" encoding="utf-8"?>
<formControlPr xmlns="http://schemas.microsoft.com/office/spreadsheetml/2009/9/main" objectType="Radio" lockText="1" noThreeD="1"/>
</file>

<file path=xl/ctrlProps/ctrlProp616.xml><?xml version="1.0" encoding="utf-8"?>
<formControlPr xmlns="http://schemas.microsoft.com/office/spreadsheetml/2009/9/main" objectType="Radio" lockText="1" noThreeD="1"/>
</file>

<file path=xl/ctrlProps/ctrlProp617.xml><?xml version="1.0" encoding="utf-8"?>
<formControlPr xmlns="http://schemas.microsoft.com/office/spreadsheetml/2009/9/main" objectType="Radio" lockText="1" noThreeD="1"/>
</file>

<file path=xl/ctrlProps/ctrlProp618.xml><?xml version="1.0" encoding="utf-8"?>
<formControlPr xmlns="http://schemas.microsoft.com/office/spreadsheetml/2009/9/main" objectType="Radio" lockText="1" noThreeD="1"/>
</file>

<file path=xl/ctrlProps/ctrlProp619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CheckBox" fmlaLink="$AV$14" lockText="1" noThreeD="1"/>
</file>

<file path=xl/ctrlProps/ctrlProp620.xml><?xml version="1.0" encoding="utf-8"?>
<formControlPr xmlns="http://schemas.microsoft.com/office/spreadsheetml/2009/9/main" objectType="Radio" lockText="1" noThreeD="1"/>
</file>

<file path=xl/ctrlProps/ctrlProp621.xml><?xml version="1.0" encoding="utf-8"?>
<formControlPr xmlns="http://schemas.microsoft.com/office/spreadsheetml/2009/9/main" objectType="GBox" noThreeD="1"/>
</file>

<file path=xl/ctrlProps/ctrlProp622.xml><?xml version="1.0" encoding="utf-8"?>
<formControlPr xmlns="http://schemas.microsoft.com/office/spreadsheetml/2009/9/main" objectType="Radio" checked="Checked" lockText="1" noThreeD="1"/>
</file>

<file path=xl/ctrlProps/ctrlProp623.xml><?xml version="1.0" encoding="utf-8"?>
<formControlPr xmlns="http://schemas.microsoft.com/office/spreadsheetml/2009/9/main" objectType="CheckBox" fmlaLink="$AU$15" lockText="1" noThreeD="1"/>
</file>

<file path=xl/ctrlProps/ctrlProp624.xml><?xml version="1.0" encoding="utf-8"?>
<formControlPr xmlns="http://schemas.microsoft.com/office/spreadsheetml/2009/9/main" objectType="CheckBox" fmlaLink="$AV$15" lockText="1" noThreeD="1"/>
</file>

<file path=xl/ctrlProps/ctrlProp625.xml><?xml version="1.0" encoding="utf-8"?>
<formControlPr xmlns="http://schemas.microsoft.com/office/spreadsheetml/2009/9/main" objectType="CheckBox" fmlaLink="$AU$16" lockText="1" noThreeD="1"/>
</file>

<file path=xl/ctrlProps/ctrlProp626.xml><?xml version="1.0" encoding="utf-8"?>
<formControlPr xmlns="http://schemas.microsoft.com/office/spreadsheetml/2009/9/main" objectType="CheckBox" fmlaLink="$AV$16" lockText="1" noThreeD="1"/>
</file>

<file path=xl/ctrlProps/ctrlProp627.xml><?xml version="1.0" encoding="utf-8"?>
<formControlPr xmlns="http://schemas.microsoft.com/office/spreadsheetml/2009/9/main" objectType="CheckBox" fmlaLink="$AU$17" lockText="1" noThreeD="1"/>
</file>

<file path=xl/ctrlProps/ctrlProp628.xml><?xml version="1.0" encoding="utf-8"?>
<formControlPr xmlns="http://schemas.microsoft.com/office/spreadsheetml/2009/9/main" objectType="CheckBox" fmlaLink="$AV$17" lockText="1" noThreeD="1"/>
</file>

<file path=xl/ctrlProps/ctrlProp629.xml><?xml version="1.0" encoding="utf-8"?>
<formControlPr xmlns="http://schemas.microsoft.com/office/spreadsheetml/2009/9/main" objectType="CheckBox" fmlaLink="$AU$18" lockText="1" noThreeD="1"/>
</file>

<file path=xl/ctrlProps/ctrlProp63.xml><?xml version="1.0" encoding="utf-8"?>
<formControlPr xmlns="http://schemas.microsoft.com/office/spreadsheetml/2009/9/main" objectType="Radio" firstButton="1" fmlaLink="$AB$4" lockText="1" noThreeD="1"/>
</file>

<file path=xl/ctrlProps/ctrlProp630.xml><?xml version="1.0" encoding="utf-8"?>
<formControlPr xmlns="http://schemas.microsoft.com/office/spreadsheetml/2009/9/main" objectType="CheckBox" fmlaLink="$AV$18" lockText="1" noThreeD="1"/>
</file>

<file path=xl/ctrlProps/ctrlProp631.xml><?xml version="1.0" encoding="utf-8"?>
<formControlPr xmlns="http://schemas.microsoft.com/office/spreadsheetml/2009/9/main" objectType="CheckBox" fmlaLink="$AU$19" lockText="1" noThreeD="1"/>
</file>

<file path=xl/ctrlProps/ctrlProp632.xml><?xml version="1.0" encoding="utf-8"?>
<formControlPr xmlns="http://schemas.microsoft.com/office/spreadsheetml/2009/9/main" objectType="CheckBox" fmlaLink="$AV$19" lockText="1" noThreeD="1"/>
</file>

<file path=xl/ctrlProps/ctrlProp633.xml><?xml version="1.0" encoding="utf-8"?>
<formControlPr xmlns="http://schemas.microsoft.com/office/spreadsheetml/2009/9/main" objectType="CheckBox" fmlaLink="$AU$20" lockText="1" noThreeD="1"/>
</file>

<file path=xl/ctrlProps/ctrlProp634.xml><?xml version="1.0" encoding="utf-8"?>
<formControlPr xmlns="http://schemas.microsoft.com/office/spreadsheetml/2009/9/main" objectType="CheckBox" fmlaLink="$AV$20" lockText="1" noThreeD="1"/>
</file>

<file path=xl/ctrlProps/ctrlProp635.xml><?xml version="1.0" encoding="utf-8"?>
<formControlPr xmlns="http://schemas.microsoft.com/office/spreadsheetml/2009/9/main" objectType="CheckBox" fmlaLink="$AU$21" lockText="1" noThreeD="1"/>
</file>

<file path=xl/ctrlProps/ctrlProp636.xml><?xml version="1.0" encoding="utf-8"?>
<formControlPr xmlns="http://schemas.microsoft.com/office/spreadsheetml/2009/9/main" objectType="CheckBox" fmlaLink="$AV$21" lockText="1" noThreeD="1"/>
</file>

<file path=xl/ctrlProps/ctrlProp637.xml><?xml version="1.0" encoding="utf-8"?>
<formControlPr xmlns="http://schemas.microsoft.com/office/spreadsheetml/2009/9/main" objectType="CheckBox" fmlaLink="$AU$22" lockText="1" noThreeD="1"/>
</file>

<file path=xl/ctrlProps/ctrlProp638.xml><?xml version="1.0" encoding="utf-8"?>
<formControlPr xmlns="http://schemas.microsoft.com/office/spreadsheetml/2009/9/main" objectType="CheckBox" fmlaLink="$AV$22" lockText="1" noThreeD="1"/>
</file>

<file path=xl/ctrlProps/ctrlProp639.xml><?xml version="1.0" encoding="utf-8"?>
<formControlPr xmlns="http://schemas.microsoft.com/office/spreadsheetml/2009/9/main" objectType="CheckBox" fmlaLink="$AU$23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40.xml><?xml version="1.0" encoding="utf-8"?>
<formControlPr xmlns="http://schemas.microsoft.com/office/spreadsheetml/2009/9/main" objectType="CheckBox" fmlaLink="$AV$23" lockText="1" noThreeD="1"/>
</file>

<file path=xl/ctrlProps/ctrlProp641.xml><?xml version="1.0" encoding="utf-8"?>
<formControlPr xmlns="http://schemas.microsoft.com/office/spreadsheetml/2009/9/main" objectType="CheckBox" fmlaLink="$AU$24" lockText="1" noThreeD="1"/>
</file>

<file path=xl/ctrlProps/ctrlProp642.xml><?xml version="1.0" encoding="utf-8"?>
<formControlPr xmlns="http://schemas.microsoft.com/office/spreadsheetml/2009/9/main" objectType="CheckBox" fmlaLink="$AV$24" lockText="1" noThreeD="1"/>
</file>

<file path=xl/ctrlProps/ctrlProp643.xml><?xml version="1.0" encoding="utf-8"?>
<formControlPr xmlns="http://schemas.microsoft.com/office/spreadsheetml/2009/9/main" objectType="CheckBox" fmlaLink="$AU$25" lockText="1" noThreeD="1"/>
</file>

<file path=xl/ctrlProps/ctrlProp644.xml><?xml version="1.0" encoding="utf-8"?>
<formControlPr xmlns="http://schemas.microsoft.com/office/spreadsheetml/2009/9/main" objectType="CheckBox" fmlaLink="$AV$25" lockText="1" noThreeD="1"/>
</file>

<file path=xl/ctrlProps/ctrlProp645.xml><?xml version="1.0" encoding="utf-8"?>
<formControlPr xmlns="http://schemas.microsoft.com/office/spreadsheetml/2009/9/main" objectType="CheckBox" fmlaLink="$AU$26" lockText="1" noThreeD="1"/>
</file>

<file path=xl/ctrlProps/ctrlProp646.xml><?xml version="1.0" encoding="utf-8"?>
<formControlPr xmlns="http://schemas.microsoft.com/office/spreadsheetml/2009/9/main" objectType="CheckBox" fmlaLink="$AV$26" lockText="1" noThreeD="1"/>
</file>

<file path=xl/ctrlProps/ctrlProp647.xml><?xml version="1.0" encoding="utf-8"?>
<formControlPr xmlns="http://schemas.microsoft.com/office/spreadsheetml/2009/9/main" objectType="CheckBox" fmlaLink="$AU$27" lockText="1" noThreeD="1"/>
</file>

<file path=xl/ctrlProps/ctrlProp648.xml><?xml version="1.0" encoding="utf-8"?>
<formControlPr xmlns="http://schemas.microsoft.com/office/spreadsheetml/2009/9/main" objectType="CheckBox" fmlaLink="$AV$27" lockText="1" noThreeD="1"/>
</file>

<file path=xl/ctrlProps/ctrlProp649.xml><?xml version="1.0" encoding="utf-8"?>
<formControlPr xmlns="http://schemas.microsoft.com/office/spreadsheetml/2009/9/main" objectType="CheckBox" fmlaLink="$AU$28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50.xml><?xml version="1.0" encoding="utf-8"?>
<formControlPr xmlns="http://schemas.microsoft.com/office/spreadsheetml/2009/9/main" objectType="CheckBox" fmlaLink="$AV$28" lockText="1" noThreeD="1"/>
</file>

<file path=xl/ctrlProps/ctrlProp651.xml><?xml version="1.0" encoding="utf-8"?>
<formControlPr xmlns="http://schemas.microsoft.com/office/spreadsheetml/2009/9/main" objectType="CheckBox" fmlaLink="$AU$29" lockText="1" noThreeD="1"/>
</file>

<file path=xl/ctrlProps/ctrlProp652.xml><?xml version="1.0" encoding="utf-8"?>
<formControlPr xmlns="http://schemas.microsoft.com/office/spreadsheetml/2009/9/main" objectType="CheckBox" fmlaLink="$AV$29" lockText="1" noThreeD="1"/>
</file>

<file path=xl/ctrlProps/ctrlProp653.xml><?xml version="1.0" encoding="utf-8"?>
<formControlPr xmlns="http://schemas.microsoft.com/office/spreadsheetml/2009/9/main" objectType="CheckBox" fmlaLink="$AU$30" lockText="1" noThreeD="1"/>
</file>

<file path=xl/ctrlProps/ctrlProp654.xml><?xml version="1.0" encoding="utf-8"?>
<formControlPr xmlns="http://schemas.microsoft.com/office/spreadsheetml/2009/9/main" objectType="CheckBox" fmlaLink="$AV$30" lockText="1" noThreeD="1"/>
</file>

<file path=xl/ctrlProps/ctrlProp655.xml><?xml version="1.0" encoding="utf-8"?>
<formControlPr xmlns="http://schemas.microsoft.com/office/spreadsheetml/2009/9/main" objectType="CheckBox" fmlaLink="$AU$31" lockText="1" noThreeD="1"/>
</file>

<file path=xl/ctrlProps/ctrlProp656.xml><?xml version="1.0" encoding="utf-8"?>
<formControlPr xmlns="http://schemas.microsoft.com/office/spreadsheetml/2009/9/main" objectType="CheckBox" fmlaLink="$AV$31" lockText="1" noThreeD="1"/>
</file>

<file path=xl/ctrlProps/ctrlProp657.xml><?xml version="1.0" encoding="utf-8"?>
<formControlPr xmlns="http://schemas.microsoft.com/office/spreadsheetml/2009/9/main" objectType="CheckBox" fmlaLink="$AU$32" lockText="1" noThreeD="1"/>
</file>

<file path=xl/ctrlProps/ctrlProp658.xml><?xml version="1.0" encoding="utf-8"?>
<formControlPr xmlns="http://schemas.microsoft.com/office/spreadsheetml/2009/9/main" objectType="CheckBox" fmlaLink="$AV$32" lockText="1" noThreeD="1"/>
</file>

<file path=xl/ctrlProps/ctrlProp659.xml><?xml version="1.0" encoding="utf-8"?>
<formControlPr xmlns="http://schemas.microsoft.com/office/spreadsheetml/2009/9/main" objectType="CheckBox" fmlaLink="$AU$33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60.xml><?xml version="1.0" encoding="utf-8"?>
<formControlPr xmlns="http://schemas.microsoft.com/office/spreadsheetml/2009/9/main" objectType="CheckBox" fmlaLink="$AV$33" lockText="1" noThreeD="1"/>
</file>

<file path=xl/ctrlProps/ctrlProp661.xml><?xml version="1.0" encoding="utf-8"?>
<formControlPr xmlns="http://schemas.microsoft.com/office/spreadsheetml/2009/9/main" objectType="CheckBox" fmlaLink="$AU$14" lockText="1" noThreeD="1"/>
</file>

<file path=xl/ctrlProps/ctrlProp662.xml><?xml version="1.0" encoding="utf-8"?>
<formControlPr xmlns="http://schemas.microsoft.com/office/spreadsheetml/2009/9/main" objectType="CheckBox" fmlaLink="$AV$14" lockText="1" noThreeD="1"/>
</file>

<file path=xl/ctrlProps/ctrlProp663.xml><?xml version="1.0" encoding="utf-8"?>
<formControlPr xmlns="http://schemas.microsoft.com/office/spreadsheetml/2009/9/main" objectType="Radio" firstButton="1" fmlaLink="$AB$4" lockText="1" noThreeD="1"/>
</file>

<file path=xl/ctrlProps/ctrlProp664.xml><?xml version="1.0" encoding="utf-8"?>
<formControlPr xmlns="http://schemas.microsoft.com/office/spreadsheetml/2009/9/main" objectType="Radio" lockText="1" noThreeD="1"/>
</file>

<file path=xl/ctrlProps/ctrlProp665.xml><?xml version="1.0" encoding="utf-8"?>
<formControlPr xmlns="http://schemas.microsoft.com/office/spreadsheetml/2009/9/main" objectType="Radio" lockText="1" noThreeD="1"/>
</file>

<file path=xl/ctrlProps/ctrlProp666.xml><?xml version="1.0" encoding="utf-8"?>
<formControlPr xmlns="http://schemas.microsoft.com/office/spreadsheetml/2009/9/main" objectType="Radio" lockText="1" noThreeD="1"/>
</file>

<file path=xl/ctrlProps/ctrlProp667.xml><?xml version="1.0" encoding="utf-8"?>
<formControlPr xmlns="http://schemas.microsoft.com/office/spreadsheetml/2009/9/main" objectType="Radio" lockText="1" noThreeD="1"/>
</file>

<file path=xl/ctrlProps/ctrlProp668.xml><?xml version="1.0" encoding="utf-8"?>
<formControlPr xmlns="http://schemas.microsoft.com/office/spreadsheetml/2009/9/main" objectType="Radio" lockText="1" noThreeD="1"/>
</file>

<file path=xl/ctrlProps/ctrlProp669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70.xml><?xml version="1.0" encoding="utf-8"?>
<formControlPr xmlns="http://schemas.microsoft.com/office/spreadsheetml/2009/9/main" objectType="Radio" checked="Checked" lockText="1" noThreeD="1"/>
</file>

<file path=xl/ctrlProps/ctrlProp671.xml><?xml version="1.0" encoding="utf-8"?>
<formControlPr xmlns="http://schemas.microsoft.com/office/spreadsheetml/2009/9/main" objectType="GBox" noThreeD="1"/>
</file>

<file path=xl/ctrlProps/ctrlProp672.xml><?xml version="1.0" encoding="utf-8"?>
<formControlPr xmlns="http://schemas.microsoft.com/office/spreadsheetml/2009/9/main" objectType="Radio" firstButton="1" fmlaLink="$AB$5" lockText="1" noThreeD="1"/>
</file>

<file path=xl/ctrlProps/ctrlProp673.xml><?xml version="1.0" encoding="utf-8"?>
<formControlPr xmlns="http://schemas.microsoft.com/office/spreadsheetml/2009/9/main" objectType="Radio" lockText="1" noThreeD="1"/>
</file>

<file path=xl/ctrlProps/ctrlProp674.xml><?xml version="1.0" encoding="utf-8"?>
<formControlPr xmlns="http://schemas.microsoft.com/office/spreadsheetml/2009/9/main" objectType="Radio" lockText="1" noThreeD="1"/>
</file>

<file path=xl/ctrlProps/ctrlProp675.xml><?xml version="1.0" encoding="utf-8"?>
<formControlPr xmlns="http://schemas.microsoft.com/office/spreadsheetml/2009/9/main" objectType="Radio" lockText="1" noThreeD="1"/>
</file>

<file path=xl/ctrlProps/ctrlProp676.xml><?xml version="1.0" encoding="utf-8"?>
<formControlPr xmlns="http://schemas.microsoft.com/office/spreadsheetml/2009/9/main" objectType="Radio" lockText="1" noThreeD="1"/>
</file>

<file path=xl/ctrlProps/ctrlProp677.xml><?xml version="1.0" encoding="utf-8"?>
<formControlPr xmlns="http://schemas.microsoft.com/office/spreadsheetml/2009/9/main" objectType="Radio" lockText="1" noThreeD="1"/>
</file>

<file path=xl/ctrlProps/ctrlProp678.xml><?xml version="1.0" encoding="utf-8"?>
<formControlPr xmlns="http://schemas.microsoft.com/office/spreadsheetml/2009/9/main" objectType="Radio" lockText="1" noThreeD="1"/>
</file>

<file path=xl/ctrlProps/ctrlProp679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80.xml><?xml version="1.0" encoding="utf-8"?>
<formControlPr xmlns="http://schemas.microsoft.com/office/spreadsheetml/2009/9/main" objectType="Radio" lockText="1" noThreeD="1"/>
</file>

<file path=xl/ctrlProps/ctrlProp681.xml><?xml version="1.0" encoding="utf-8"?>
<formControlPr xmlns="http://schemas.microsoft.com/office/spreadsheetml/2009/9/main" objectType="GBox" noThreeD="1"/>
</file>

<file path=xl/ctrlProps/ctrlProp682.xml><?xml version="1.0" encoding="utf-8"?>
<formControlPr xmlns="http://schemas.microsoft.com/office/spreadsheetml/2009/9/main" objectType="Radio" checked="Checked" lockText="1" noThreeD="1"/>
</file>

<file path=xl/ctrlProps/ctrlProp683.xml><?xml version="1.0" encoding="utf-8"?>
<formControlPr xmlns="http://schemas.microsoft.com/office/spreadsheetml/2009/9/main" objectType="CheckBox" fmlaLink="$AU$15" lockText="1" noThreeD="1"/>
</file>

<file path=xl/ctrlProps/ctrlProp684.xml><?xml version="1.0" encoding="utf-8"?>
<formControlPr xmlns="http://schemas.microsoft.com/office/spreadsheetml/2009/9/main" objectType="CheckBox" fmlaLink="$AV$15" lockText="1" noThreeD="1"/>
</file>

<file path=xl/ctrlProps/ctrlProp685.xml><?xml version="1.0" encoding="utf-8"?>
<formControlPr xmlns="http://schemas.microsoft.com/office/spreadsheetml/2009/9/main" objectType="CheckBox" fmlaLink="$AU$16" lockText="1" noThreeD="1"/>
</file>

<file path=xl/ctrlProps/ctrlProp686.xml><?xml version="1.0" encoding="utf-8"?>
<formControlPr xmlns="http://schemas.microsoft.com/office/spreadsheetml/2009/9/main" objectType="CheckBox" fmlaLink="$AV$16" lockText="1" noThreeD="1"/>
</file>

<file path=xl/ctrlProps/ctrlProp687.xml><?xml version="1.0" encoding="utf-8"?>
<formControlPr xmlns="http://schemas.microsoft.com/office/spreadsheetml/2009/9/main" objectType="CheckBox" fmlaLink="$AU$17" lockText="1" noThreeD="1"/>
</file>

<file path=xl/ctrlProps/ctrlProp688.xml><?xml version="1.0" encoding="utf-8"?>
<formControlPr xmlns="http://schemas.microsoft.com/office/spreadsheetml/2009/9/main" objectType="CheckBox" fmlaLink="$AV$17" lockText="1" noThreeD="1"/>
</file>

<file path=xl/ctrlProps/ctrlProp689.xml><?xml version="1.0" encoding="utf-8"?>
<formControlPr xmlns="http://schemas.microsoft.com/office/spreadsheetml/2009/9/main" objectType="CheckBox" fmlaLink="$AU$18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690.xml><?xml version="1.0" encoding="utf-8"?>
<formControlPr xmlns="http://schemas.microsoft.com/office/spreadsheetml/2009/9/main" objectType="CheckBox" fmlaLink="$AV$18" lockText="1" noThreeD="1"/>
</file>

<file path=xl/ctrlProps/ctrlProp691.xml><?xml version="1.0" encoding="utf-8"?>
<formControlPr xmlns="http://schemas.microsoft.com/office/spreadsheetml/2009/9/main" objectType="CheckBox" fmlaLink="$AU$19" lockText="1" noThreeD="1"/>
</file>

<file path=xl/ctrlProps/ctrlProp692.xml><?xml version="1.0" encoding="utf-8"?>
<formControlPr xmlns="http://schemas.microsoft.com/office/spreadsheetml/2009/9/main" objectType="CheckBox" fmlaLink="$AV$19" lockText="1" noThreeD="1"/>
</file>

<file path=xl/ctrlProps/ctrlProp693.xml><?xml version="1.0" encoding="utf-8"?>
<formControlPr xmlns="http://schemas.microsoft.com/office/spreadsheetml/2009/9/main" objectType="CheckBox" fmlaLink="$AU$20" lockText="1" noThreeD="1"/>
</file>

<file path=xl/ctrlProps/ctrlProp694.xml><?xml version="1.0" encoding="utf-8"?>
<formControlPr xmlns="http://schemas.microsoft.com/office/spreadsheetml/2009/9/main" objectType="CheckBox" fmlaLink="$AV$20" lockText="1" noThreeD="1"/>
</file>

<file path=xl/ctrlProps/ctrlProp695.xml><?xml version="1.0" encoding="utf-8"?>
<formControlPr xmlns="http://schemas.microsoft.com/office/spreadsheetml/2009/9/main" objectType="CheckBox" fmlaLink="$AU$21" lockText="1" noThreeD="1"/>
</file>

<file path=xl/ctrlProps/ctrlProp696.xml><?xml version="1.0" encoding="utf-8"?>
<formControlPr xmlns="http://schemas.microsoft.com/office/spreadsheetml/2009/9/main" objectType="CheckBox" fmlaLink="$AV$21" lockText="1" noThreeD="1"/>
</file>

<file path=xl/ctrlProps/ctrlProp697.xml><?xml version="1.0" encoding="utf-8"?>
<formControlPr xmlns="http://schemas.microsoft.com/office/spreadsheetml/2009/9/main" objectType="CheckBox" fmlaLink="$AU$22" lockText="1" noThreeD="1"/>
</file>

<file path=xl/ctrlProps/ctrlProp698.xml><?xml version="1.0" encoding="utf-8"?>
<formControlPr xmlns="http://schemas.microsoft.com/office/spreadsheetml/2009/9/main" objectType="CheckBox" fmlaLink="$AV$22" lockText="1" noThreeD="1"/>
</file>

<file path=xl/ctrlProps/ctrlProp699.xml><?xml version="1.0" encoding="utf-8"?>
<formControlPr xmlns="http://schemas.microsoft.com/office/spreadsheetml/2009/9/main" objectType="CheckBox" fmlaLink="$AU$23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checked="Checked" lockText="1" noThreeD="1"/>
</file>

<file path=xl/ctrlProps/ctrlProp700.xml><?xml version="1.0" encoding="utf-8"?>
<formControlPr xmlns="http://schemas.microsoft.com/office/spreadsheetml/2009/9/main" objectType="CheckBox" fmlaLink="$AV$23" lockText="1" noThreeD="1"/>
</file>

<file path=xl/ctrlProps/ctrlProp701.xml><?xml version="1.0" encoding="utf-8"?>
<formControlPr xmlns="http://schemas.microsoft.com/office/spreadsheetml/2009/9/main" objectType="CheckBox" fmlaLink="$AU$24" lockText="1" noThreeD="1"/>
</file>

<file path=xl/ctrlProps/ctrlProp702.xml><?xml version="1.0" encoding="utf-8"?>
<formControlPr xmlns="http://schemas.microsoft.com/office/spreadsheetml/2009/9/main" objectType="CheckBox" fmlaLink="$AV$24" lockText="1" noThreeD="1"/>
</file>

<file path=xl/ctrlProps/ctrlProp703.xml><?xml version="1.0" encoding="utf-8"?>
<formControlPr xmlns="http://schemas.microsoft.com/office/spreadsheetml/2009/9/main" objectType="CheckBox" fmlaLink="$AU$25" lockText="1" noThreeD="1"/>
</file>

<file path=xl/ctrlProps/ctrlProp704.xml><?xml version="1.0" encoding="utf-8"?>
<formControlPr xmlns="http://schemas.microsoft.com/office/spreadsheetml/2009/9/main" objectType="CheckBox" fmlaLink="$AV$25" lockText="1" noThreeD="1"/>
</file>

<file path=xl/ctrlProps/ctrlProp705.xml><?xml version="1.0" encoding="utf-8"?>
<formControlPr xmlns="http://schemas.microsoft.com/office/spreadsheetml/2009/9/main" objectType="CheckBox" fmlaLink="$AU$26" lockText="1" noThreeD="1"/>
</file>

<file path=xl/ctrlProps/ctrlProp706.xml><?xml version="1.0" encoding="utf-8"?>
<formControlPr xmlns="http://schemas.microsoft.com/office/spreadsheetml/2009/9/main" objectType="CheckBox" fmlaLink="$AV$26" lockText="1" noThreeD="1"/>
</file>

<file path=xl/ctrlProps/ctrlProp707.xml><?xml version="1.0" encoding="utf-8"?>
<formControlPr xmlns="http://schemas.microsoft.com/office/spreadsheetml/2009/9/main" objectType="CheckBox" fmlaLink="$AU$27" lockText="1" noThreeD="1"/>
</file>

<file path=xl/ctrlProps/ctrlProp708.xml><?xml version="1.0" encoding="utf-8"?>
<formControlPr xmlns="http://schemas.microsoft.com/office/spreadsheetml/2009/9/main" objectType="CheckBox" fmlaLink="$AV$27" lockText="1" noThreeD="1"/>
</file>

<file path=xl/ctrlProps/ctrlProp709.xml><?xml version="1.0" encoding="utf-8"?>
<formControlPr xmlns="http://schemas.microsoft.com/office/spreadsheetml/2009/9/main" objectType="CheckBox" fmlaLink="$AU$28" lockText="1" noThreeD="1"/>
</file>

<file path=xl/ctrlProps/ctrlProp71.xml><?xml version="1.0" encoding="utf-8"?>
<formControlPr xmlns="http://schemas.microsoft.com/office/spreadsheetml/2009/9/main" objectType="GBox" noThreeD="1"/>
</file>

<file path=xl/ctrlProps/ctrlProp710.xml><?xml version="1.0" encoding="utf-8"?>
<formControlPr xmlns="http://schemas.microsoft.com/office/spreadsheetml/2009/9/main" objectType="CheckBox" fmlaLink="$AV$28" lockText="1" noThreeD="1"/>
</file>

<file path=xl/ctrlProps/ctrlProp711.xml><?xml version="1.0" encoding="utf-8"?>
<formControlPr xmlns="http://schemas.microsoft.com/office/spreadsheetml/2009/9/main" objectType="CheckBox" fmlaLink="$AU$29" lockText="1" noThreeD="1"/>
</file>

<file path=xl/ctrlProps/ctrlProp712.xml><?xml version="1.0" encoding="utf-8"?>
<formControlPr xmlns="http://schemas.microsoft.com/office/spreadsheetml/2009/9/main" objectType="CheckBox" fmlaLink="$AV$29" lockText="1" noThreeD="1"/>
</file>

<file path=xl/ctrlProps/ctrlProp713.xml><?xml version="1.0" encoding="utf-8"?>
<formControlPr xmlns="http://schemas.microsoft.com/office/spreadsheetml/2009/9/main" objectType="CheckBox" fmlaLink="$AU$30" lockText="1" noThreeD="1"/>
</file>

<file path=xl/ctrlProps/ctrlProp714.xml><?xml version="1.0" encoding="utf-8"?>
<formControlPr xmlns="http://schemas.microsoft.com/office/spreadsheetml/2009/9/main" objectType="CheckBox" fmlaLink="$AV$30" lockText="1" noThreeD="1"/>
</file>

<file path=xl/ctrlProps/ctrlProp715.xml><?xml version="1.0" encoding="utf-8"?>
<formControlPr xmlns="http://schemas.microsoft.com/office/spreadsheetml/2009/9/main" objectType="CheckBox" fmlaLink="$AU$31" lockText="1" noThreeD="1"/>
</file>

<file path=xl/ctrlProps/ctrlProp716.xml><?xml version="1.0" encoding="utf-8"?>
<formControlPr xmlns="http://schemas.microsoft.com/office/spreadsheetml/2009/9/main" objectType="CheckBox" fmlaLink="$AV$31" lockText="1" noThreeD="1"/>
</file>

<file path=xl/ctrlProps/ctrlProp717.xml><?xml version="1.0" encoding="utf-8"?>
<formControlPr xmlns="http://schemas.microsoft.com/office/spreadsheetml/2009/9/main" objectType="CheckBox" fmlaLink="$AU$32" lockText="1" noThreeD="1"/>
</file>

<file path=xl/ctrlProps/ctrlProp718.xml><?xml version="1.0" encoding="utf-8"?>
<formControlPr xmlns="http://schemas.microsoft.com/office/spreadsheetml/2009/9/main" objectType="CheckBox" fmlaLink="$AV$32" lockText="1" noThreeD="1"/>
</file>

<file path=xl/ctrlProps/ctrlProp719.xml><?xml version="1.0" encoding="utf-8"?>
<formControlPr xmlns="http://schemas.microsoft.com/office/spreadsheetml/2009/9/main" objectType="CheckBox" fmlaLink="$AU$33" lockText="1" noThreeD="1"/>
</file>

<file path=xl/ctrlProps/ctrlProp72.xml><?xml version="1.0" encoding="utf-8"?>
<formControlPr xmlns="http://schemas.microsoft.com/office/spreadsheetml/2009/9/main" objectType="Radio" firstButton="1" fmlaLink="$AB$5" lockText="1" noThreeD="1"/>
</file>

<file path=xl/ctrlProps/ctrlProp720.xml><?xml version="1.0" encoding="utf-8"?>
<formControlPr xmlns="http://schemas.microsoft.com/office/spreadsheetml/2009/9/main" objectType="CheckBox" fmlaLink="$AV$33" lockText="1" noThreeD="1"/>
</file>

<file path=xl/ctrlProps/ctrlProp721.xml><?xml version="1.0" encoding="utf-8"?>
<formControlPr xmlns="http://schemas.microsoft.com/office/spreadsheetml/2009/9/main" objectType="CheckBox" fmlaLink="$AU$14" lockText="1" noThreeD="1"/>
</file>

<file path=xl/ctrlProps/ctrlProp722.xml><?xml version="1.0" encoding="utf-8"?>
<formControlPr xmlns="http://schemas.microsoft.com/office/spreadsheetml/2009/9/main" objectType="CheckBox" fmlaLink="$AV$14" lockText="1" noThreeD="1"/>
</file>

<file path=xl/ctrlProps/ctrlProp723.xml><?xml version="1.0" encoding="utf-8"?>
<formControlPr xmlns="http://schemas.microsoft.com/office/spreadsheetml/2009/9/main" objectType="Radio" firstButton="1" fmlaLink="$AB$4" lockText="1" noThreeD="1"/>
</file>

<file path=xl/ctrlProps/ctrlProp724.xml><?xml version="1.0" encoding="utf-8"?>
<formControlPr xmlns="http://schemas.microsoft.com/office/spreadsheetml/2009/9/main" objectType="Radio" lockText="1" noThreeD="1"/>
</file>

<file path=xl/ctrlProps/ctrlProp725.xml><?xml version="1.0" encoding="utf-8"?>
<formControlPr xmlns="http://schemas.microsoft.com/office/spreadsheetml/2009/9/main" objectType="Radio" lockText="1" noThreeD="1"/>
</file>

<file path=xl/ctrlProps/ctrlProp726.xml><?xml version="1.0" encoding="utf-8"?>
<formControlPr xmlns="http://schemas.microsoft.com/office/spreadsheetml/2009/9/main" objectType="Radio" lockText="1" noThreeD="1"/>
</file>

<file path=xl/ctrlProps/ctrlProp727.xml><?xml version="1.0" encoding="utf-8"?>
<formControlPr xmlns="http://schemas.microsoft.com/office/spreadsheetml/2009/9/main" objectType="Radio" lockText="1" noThreeD="1"/>
</file>

<file path=xl/ctrlProps/ctrlProp728.xml><?xml version="1.0" encoding="utf-8"?>
<formControlPr xmlns="http://schemas.microsoft.com/office/spreadsheetml/2009/9/main" objectType="Radio" lockText="1" noThreeD="1"/>
</file>

<file path=xl/ctrlProps/ctrlProp729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30.xml><?xml version="1.0" encoding="utf-8"?>
<formControlPr xmlns="http://schemas.microsoft.com/office/spreadsheetml/2009/9/main" objectType="Radio" checked="Checked" lockText="1" noThreeD="1"/>
</file>

<file path=xl/ctrlProps/ctrlProp731.xml><?xml version="1.0" encoding="utf-8"?>
<formControlPr xmlns="http://schemas.microsoft.com/office/spreadsheetml/2009/9/main" objectType="GBox" noThreeD="1"/>
</file>

<file path=xl/ctrlProps/ctrlProp732.xml><?xml version="1.0" encoding="utf-8"?>
<formControlPr xmlns="http://schemas.microsoft.com/office/spreadsheetml/2009/9/main" objectType="Radio" firstButton="1" fmlaLink="$AB$5" lockText="1" noThreeD="1"/>
</file>

<file path=xl/ctrlProps/ctrlProp733.xml><?xml version="1.0" encoding="utf-8"?>
<formControlPr xmlns="http://schemas.microsoft.com/office/spreadsheetml/2009/9/main" objectType="Radio" lockText="1" noThreeD="1"/>
</file>

<file path=xl/ctrlProps/ctrlProp734.xml><?xml version="1.0" encoding="utf-8"?>
<formControlPr xmlns="http://schemas.microsoft.com/office/spreadsheetml/2009/9/main" objectType="Radio" lockText="1" noThreeD="1"/>
</file>

<file path=xl/ctrlProps/ctrlProp735.xml><?xml version="1.0" encoding="utf-8"?>
<formControlPr xmlns="http://schemas.microsoft.com/office/spreadsheetml/2009/9/main" objectType="Radio" lockText="1" noThreeD="1"/>
</file>

<file path=xl/ctrlProps/ctrlProp736.xml><?xml version="1.0" encoding="utf-8"?>
<formControlPr xmlns="http://schemas.microsoft.com/office/spreadsheetml/2009/9/main" objectType="Radio" lockText="1" noThreeD="1"/>
</file>

<file path=xl/ctrlProps/ctrlProp737.xml><?xml version="1.0" encoding="utf-8"?>
<formControlPr xmlns="http://schemas.microsoft.com/office/spreadsheetml/2009/9/main" objectType="Radio" lockText="1" noThreeD="1"/>
</file>

<file path=xl/ctrlProps/ctrlProp738.xml><?xml version="1.0" encoding="utf-8"?>
<formControlPr xmlns="http://schemas.microsoft.com/office/spreadsheetml/2009/9/main" objectType="Radio" lockText="1" noThreeD="1"/>
</file>

<file path=xl/ctrlProps/ctrlProp739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40.xml><?xml version="1.0" encoding="utf-8"?>
<formControlPr xmlns="http://schemas.microsoft.com/office/spreadsheetml/2009/9/main" objectType="Radio" lockText="1" noThreeD="1"/>
</file>

<file path=xl/ctrlProps/ctrlProp741.xml><?xml version="1.0" encoding="utf-8"?>
<formControlPr xmlns="http://schemas.microsoft.com/office/spreadsheetml/2009/9/main" objectType="GBox" noThreeD="1"/>
</file>

<file path=xl/ctrlProps/ctrlProp742.xml><?xml version="1.0" encoding="utf-8"?>
<formControlPr xmlns="http://schemas.microsoft.com/office/spreadsheetml/2009/9/main" objectType="Radio" checked="Checked" lockText="1" noThreeD="1"/>
</file>

<file path=xl/ctrlProps/ctrlProp743.xml><?xml version="1.0" encoding="utf-8"?>
<formControlPr xmlns="http://schemas.microsoft.com/office/spreadsheetml/2009/9/main" objectType="CheckBox" fmlaLink="$AU$15" lockText="1" noThreeD="1"/>
</file>

<file path=xl/ctrlProps/ctrlProp744.xml><?xml version="1.0" encoding="utf-8"?>
<formControlPr xmlns="http://schemas.microsoft.com/office/spreadsheetml/2009/9/main" objectType="CheckBox" fmlaLink="$AV$15" lockText="1" noThreeD="1"/>
</file>

<file path=xl/ctrlProps/ctrlProp745.xml><?xml version="1.0" encoding="utf-8"?>
<formControlPr xmlns="http://schemas.microsoft.com/office/spreadsheetml/2009/9/main" objectType="CheckBox" fmlaLink="$AU$16" lockText="1" noThreeD="1"/>
</file>

<file path=xl/ctrlProps/ctrlProp746.xml><?xml version="1.0" encoding="utf-8"?>
<formControlPr xmlns="http://schemas.microsoft.com/office/spreadsheetml/2009/9/main" objectType="CheckBox" fmlaLink="$AV$16" lockText="1" noThreeD="1"/>
</file>

<file path=xl/ctrlProps/ctrlProp747.xml><?xml version="1.0" encoding="utf-8"?>
<formControlPr xmlns="http://schemas.microsoft.com/office/spreadsheetml/2009/9/main" objectType="CheckBox" fmlaLink="$AU$17" lockText="1" noThreeD="1"/>
</file>

<file path=xl/ctrlProps/ctrlProp748.xml><?xml version="1.0" encoding="utf-8"?>
<formControlPr xmlns="http://schemas.microsoft.com/office/spreadsheetml/2009/9/main" objectType="CheckBox" fmlaLink="$AV$17" lockText="1" noThreeD="1"/>
</file>

<file path=xl/ctrlProps/ctrlProp749.xml><?xml version="1.0" encoding="utf-8"?>
<formControlPr xmlns="http://schemas.microsoft.com/office/spreadsheetml/2009/9/main" objectType="CheckBox" fmlaLink="$AU$18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50.xml><?xml version="1.0" encoding="utf-8"?>
<formControlPr xmlns="http://schemas.microsoft.com/office/spreadsheetml/2009/9/main" objectType="CheckBox" fmlaLink="$AV$18" lockText="1" noThreeD="1"/>
</file>

<file path=xl/ctrlProps/ctrlProp751.xml><?xml version="1.0" encoding="utf-8"?>
<formControlPr xmlns="http://schemas.microsoft.com/office/spreadsheetml/2009/9/main" objectType="CheckBox" fmlaLink="$AU$19" lockText="1" noThreeD="1"/>
</file>

<file path=xl/ctrlProps/ctrlProp752.xml><?xml version="1.0" encoding="utf-8"?>
<formControlPr xmlns="http://schemas.microsoft.com/office/spreadsheetml/2009/9/main" objectType="CheckBox" fmlaLink="$AV$19" lockText="1" noThreeD="1"/>
</file>

<file path=xl/ctrlProps/ctrlProp753.xml><?xml version="1.0" encoding="utf-8"?>
<formControlPr xmlns="http://schemas.microsoft.com/office/spreadsheetml/2009/9/main" objectType="CheckBox" fmlaLink="$AU$20" lockText="1" noThreeD="1"/>
</file>

<file path=xl/ctrlProps/ctrlProp754.xml><?xml version="1.0" encoding="utf-8"?>
<formControlPr xmlns="http://schemas.microsoft.com/office/spreadsheetml/2009/9/main" objectType="CheckBox" fmlaLink="$AV$20" lockText="1" noThreeD="1"/>
</file>

<file path=xl/ctrlProps/ctrlProp755.xml><?xml version="1.0" encoding="utf-8"?>
<formControlPr xmlns="http://schemas.microsoft.com/office/spreadsheetml/2009/9/main" objectType="CheckBox" fmlaLink="$AU$21" lockText="1" noThreeD="1"/>
</file>

<file path=xl/ctrlProps/ctrlProp756.xml><?xml version="1.0" encoding="utf-8"?>
<formControlPr xmlns="http://schemas.microsoft.com/office/spreadsheetml/2009/9/main" objectType="CheckBox" fmlaLink="$AV$21" lockText="1" noThreeD="1"/>
</file>

<file path=xl/ctrlProps/ctrlProp757.xml><?xml version="1.0" encoding="utf-8"?>
<formControlPr xmlns="http://schemas.microsoft.com/office/spreadsheetml/2009/9/main" objectType="CheckBox" fmlaLink="$AU$22" lockText="1" noThreeD="1"/>
</file>

<file path=xl/ctrlProps/ctrlProp758.xml><?xml version="1.0" encoding="utf-8"?>
<formControlPr xmlns="http://schemas.microsoft.com/office/spreadsheetml/2009/9/main" objectType="CheckBox" fmlaLink="$AV$22" lockText="1" noThreeD="1"/>
</file>

<file path=xl/ctrlProps/ctrlProp759.xml><?xml version="1.0" encoding="utf-8"?>
<formControlPr xmlns="http://schemas.microsoft.com/office/spreadsheetml/2009/9/main" objectType="CheckBox" fmlaLink="$AU$23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60.xml><?xml version="1.0" encoding="utf-8"?>
<formControlPr xmlns="http://schemas.microsoft.com/office/spreadsheetml/2009/9/main" objectType="CheckBox" fmlaLink="$AV$23" lockText="1" noThreeD="1"/>
</file>

<file path=xl/ctrlProps/ctrlProp761.xml><?xml version="1.0" encoding="utf-8"?>
<formControlPr xmlns="http://schemas.microsoft.com/office/spreadsheetml/2009/9/main" objectType="CheckBox" fmlaLink="$AU$24" lockText="1" noThreeD="1"/>
</file>

<file path=xl/ctrlProps/ctrlProp762.xml><?xml version="1.0" encoding="utf-8"?>
<formControlPr xmlns="http://schemas.microsoft.com/office/spreadsheetml/2009/9/main" objectType="CheckBox" fmlaLink="$AV$24" lockText="1" noThreeD="1"/>
</file>

<file path=xl/ctrlProps/ctrlProp763.xml><?xml version="1.0" encoding="utf-8"?>
<formControlPr xmlns="http://schemas.microsoft.com/office/spreadsheetml/2009/9/main" objectType="CheckBox" fmlaLink="$AU$25" lockText="1" noThreeD="1"/>
</file>

<file path=xl/ctrlProps/ctrlProp764.xml><?xml version="1.0" encoding="utf-8"?>
<formControlPr xmlns="http://schemas.microsoft.com/office/spreadsheetml/2009/9/main" objectType="CheckBox" fmlaLink="$AV$25" lockText="1" noThreeD="1"/>
</file>

<file path=xl/ctrlProps/ctrlProp765.xml><?xml version="1.0" encoding="utf-8"?>
<formControlPr xmlns="http://schemas.microsoft.com/office/spreadsheetml/2009/9/main" objectType="CheckBox" fmlaLink="$AU$26" lockText="1" noThreeD="1"/>
</file>

<file path=xl/ctrlProps/ctrlProp766.xml><?xml version="1.0" encoding="utf-8"?>
<formControlPr xmlns="http://schemas.microsoft.com/office/spreadsheetml/2009/9/main" objectType="CheckBox" fmlaLink="$AV$26" lockText="1" noThreeD="1"/>
</file>

<file path=xl/ctrlProps/ctrlProp767.xml><?xml version="1.0" encoding="utf-8"?>
<formControlPr xmlns="http://schemas.microsoft.com/office/spreadsheetml/2009/9/main" objectType="CheckBox" fmlaLink="$AU$27" lockText="1" noThreeD="1"/>
</file>

<file path=xl/ctrlProps/ctrlProp768.xml><?xml version="1.0" encoding="utf-8"?>
<formControlPr xmlns="http://schemas.microsoft.com/office/spreadsheetml/2009/9/main" objectType="CheckBox" fmlaLink="$AV$27" lockText="1" noThreeD="1"/>
</file>

<file path=xl/ctrlProps/ctrlProp769.xml><?xml version="1.0" encoding="utf-8"?>
<formControlPr xmlns="http://schemas.microsoft.com/office/spreadsheetml/2009/9/main" objectType="CheckBox" fmlaLink="$AU$28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70.xml><?xml version="1.0" encoding="utf-8"?>
<formControlPr xmlns="http://schemas.microsoft.com/office/spreadsheetml/2009/9/main" objectType="CheckBox" fmlaLink="$AV$28" lockText="1" noThreeD="1"/>
</file>

<file path=xl/ctrlProps/ctrlProp771.xml><?xml version="1.0" encoding="utf-8"?>
<formControlPr xmlns="http://schemas.microsoft.com/office/spreadsheetml/2009/9/main" objectType="CheckBox" fmlaLink="$AU$29" lockText="1" noThreeD="1"/>
</file>

<file path=xl/ctrlProps/ctrlProp772.xml><?xml version="1.0" encoding="utf-8"?>
<formControlPr xmlns="http://schemas.microsoft.com/office/spreadsheetml/2009/9/main" objectType="CheckBox" fmlaLink="$AV$29" lockText="1" noThreeD="1"/>
</file>

<file path=xl/ctrlProps/ctrlProp773.xml><?xml version="1.0" encoding="utf-8"?>
<formControlPr xmlns="http://schemas.microsoft.com/office/spreadsheetml/2009/9/main" objectType="CheckBox" fmlaLink="$AU$30" lockText="1" noThreeD="1"/>
</file>

<file path=xl/ctrlProps/ctrlProp774.xml><?xml version="1.0" encoding="utf-8"?>
<formControlPr xmlns="http://schemas.microsoft.com/office/spreadsheetml/2009/9/main" objectType="CheckBox" fmlaLink="$AV$30" lockText="1" noThreeD="1"/>
</file>

<file path=xl/ctrlProps/ctrlProp775.xml><?xml version="1.0" encoding="utf-8"?>
<formControlPr xmlns="http://schemas.microsoft.com/office/spreadsheetml/2009/9/main" objectType="CheckBox" fmlaLink="$AU$31" lockText="1" noThreeD="1"/>
</file>

<file path=xl/ctrlProps/ctrlProp776.xml><?xml version="1.0" encoding="utf-8"?>
<formControlPr xmlns="http://schemas.microsoft.com/office/spreadsheetml/2009/9/main" objectType="CheckBox" fmlaLink="$AV$31" lockText="1" noThreeD="1"/>
</file>

<file path=xl/ctrlProps/ctrlProp777.xml><?xml version="1.0" encoding="utf-8"?>
<formControlPr xmlns="http://schemas.microsoft.com/office/spreadsheetml/2009/9/main" objectType="CheckBox" fmlaLink="$AU$32" lockText="1" noThreeD="1"/>
</file>

<file path=xl/ctrlProps/ctrlProp778.xml><?xml version="1.0" encoding="utf-8"?>
<formControlPr xmlns="http://schemas.microsoft.com/office/spreadsheetml/2009/9/main" objectType="CheckBox" fmlaLink="$AV$32" lockText="1" noThreeD="1"/>
</file>

<file path=xl/ctrlProps/ctrlProp779.xml><?xml version="1.0" encoding="utf-8"?>
<formControlPr xmlns="http://schemas.microsoft.com/office/spreadsheetml/2009/9/main" objectType="CheckBox" fmlaLink="$AU$33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80.xml><?xml version="1.0" encoding="utf-8"?>
<formControlPr xmlns="http://schemas.microsoft.com/office/spreadsheetml/2009/9/main" objectType="CheckBox" fmlaLink="$AV$33" lockText="1" noThreeD="1"/>
</file>

<file path=xl/ctrlProps/ctrlProp781.xml><?xml version="1.0" encoding="utf-8"?>
<formControlPr xmlns="http://schemas.microsoft.com/office/spreadsheetml/2009/9/main" objectType="CheckBox" fmlaLink="$AU$14" lockText="1" noThreeD="1"/>
</file>

<file path=xl/ctrlProps/ctrlProp782.xml><?xml version="1.0" encoding="utf-8"?>
<formControlPr xmlns="http://schemas.microsoft.com/office/spreadsheetml/2009/9/main" objectType="CheckBox" fmlaLink="$AV$14" lockText="1" noThreeD="1"/>
</file>

<file path=xl/ctrlProps/ctrlProp783.xml><?xml version="1.0" encoding="utf-8"?>
<formControlPr xmlns="http://schemas.microsoft.com/office/spreadsheetml/2009/9/main" objectType="Radio" firstButton="1" fmlaLink="$AB$4" lockText="1" noThreeD="1"/>
</file>

<file path=xl/ctrlProps/ctrlProp784.xml><?xml version="1.0" encoding="utf-8"?>
<formControlPr xmlns="http://schemas.microsoft.com/office/spreadsheetml/2009/9/main" objectType="Radio" lockText="1" noThreeD="1"/>
</file>

<file path=xl/ctrlProps/ctrlProp785.xml><?xml version="1.0" encoding="utf-8"?>
<formControlPr xmlns="http://schemas.microsoft.com/office/spreadsheetml/2009/9/main" objectType="Radio" lockText="1" noThreeD="1"/>
</file>

<file path=xl/ctrlProps/ctrlProp786.xml><?xml version="1.0" encoding="utf-8"?>
<formControlPr xmlns="http://schemas.microsoft.com/office/spreadsheetml/2009/9/main" objectType="Radio" lockText="1" noThreeD="1"/>
</file>

<file path=xl/ctrlProps/ctrlProp787.xml><?xml version="1.0" encoding="utf-8"?>
<formControlPr xmlns="http://schemas.microsoft.com/office/spreadsheetml/2009/9/main" objectType="Radio" lockText="1" noThreeD="1"/>
</file>

<file path=xl/ctrlProps/ctrlProp788.xml><?xml version="1.0" encoding="utf-8"?>
<formControlPr xmlns="http://schemas.microsoft.com/office/spreadsheetml/2009/9/main" objectType="Radio" lockText="1" noThreeD="1"/>
</file>

<file path=xl/ctrlProps/ctrlProp789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790.xml><?xml version="1.0" encoding="utf-8"?>
<formControlPr xmlns="http://schemas.microsoft.com/office/spreadsheetml/2009/9/main" objectType="Radio" checked="Checked" lockText="1" noThreeD="1"/>
</file>

<file path=xl/ctrlProps/ctrlProp791.xml><?xml version="1.0" encoding="utf-8"?>
<formControlPr xmlns="http://schemas.microsoft.com/office/spreadsheetml/2009/9/main" objectType="GBox" noThreeD="1"/>
</file>

<file path=xl/ctrlProps/ctrlProp792.xml><?xml version="1.0" encoding="utf-8"?>
<formControlPr xmlns="http://schemas.microsoft.com/office/spreadsheetml/2009/9/main" objectType="Radio" firstButton="1" fmlaLink="$AB$5" lockText="1" noThreeD="1"/>
</file>

<file path=xl/ctrlProps/ctrlProp793.xml><?xml version="1.0" encoding="utf-8"?>
<formControlPr xmlns="http://schemas.microsoft.com/office/spreadsheetml/2009/9/main" objectType="Radio" lockText="1" noThreeD="1"/>
</file>

<file path=xl/ctrlProps/ctrlProp794.xml><?xml version="1.0" encoding="utf-8"?>
<formControlPr xmlns="http://schemas.microsoft.com/office/spreadsheetml/2009/9/main" objectType="Radio" lockText="1" noThreeD="1"/>
</file>

<file path=xl/ctrlProps/ctrlProp795.xml><?xml version="1.0" encoding="utf-8"?>
<formControlPr xmlns="http://schemas.microsoft.com/office/spreadsheetml/2009/9/main" objectType="Radio" lockText="1" noThreeD="1"/>
</file>

<file path=xl/ctrlProps/ctrlProp796.xml><?xml version="1.0" encoding="utf-8"?>
<formControlPr xmlns="http://schemas.microsoft.com/office/spreadsheetml/2009/9/main" objectType="Radio" lockText="1" noThreeD="1"/>
</file>

<file path=xl/ctrlProps/ctrlProp797.xml><?xml version="1.0" encoding="utf-8"?>
<formControlPr xmlns="http://schemas.microsoft.com/office/spreadsheetml/2009/9/main" objectType="Radio" lockText="1" noThreeD="1"/>
</file>

<file path=xl/ctrlProps/ctrlProp798.xml><?xml version="1.0" encoding="utf-8"?>
<formControlPr xmlns="http://schemas.microsoft.com/office/spreadsheetml/2009/9/main" objectType="Radio" lockText="1" noThreeD="1"/>
</file>

<file path=xl/ctrlProps/ctrlProp79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00.xml><?xml version="1.0" encoding="utf-8"?>
<formControlPr xmlns="http://schemas.microsoft.com/office/spreadsheetml/2009/9/main" objectType="Radio" lockText="1" noThreeD="1"/>
</file>

<file path=xl/ctrlProps/ctrlProp801.xml><?xml version="1.0" encoding="utf-8"?>
<formControlPr xmlns="http://schemas.microsoft.com/office/spreadsheetml/2009/9/main" objectType="GBox" noThreeD="1"/>
</file>

<file path=xl/ctrlProps/ctrlProp802.xml><?xml version="1.0" encoding="utf-8"?>
<formControlPr xmlns="http://schemas.microsoft.com/office/spreadsheetml/2009/9/main" objectType="Radio" checked="Checked" lockText="1" noThreeD="1"/>
</file>

<file path=xl/ctrlProps/ctrlProp803.xml><?xml version="1.0" encoding="utf-8"?>
<formControlPr xmlns="http://schemas.microsoft.com/office/spreadsheetml/2009/9/main" objectType="CheckBox" fmlaLink="$AU$15" lockText="1" noThreeD="1"/>
</file>

<file path=xl/ctrlProps/ctrlProp804.xml><?xml version="1.0" encoding="utf-8"?>
<formControlPr xmlns="http://schemas.microsoft.com/office/spreadsheetml/2009/9/main" objectType="CheckBox" fmlaLink="$AV$15" lockText="1" noThreeD="1"/>
</file>

<file path=xl/ctrlProps/ctrlProp805.xml><?xml version="1.0" encoding="utf-8"?>
<formControlPr xmlns="http://schemas.microsoft.com/office/spreadsheetml/2009/9/main" objectType="CheckBox" fmlaLink="$AU$16" lockText="1" noThreeD="1"/>
</file>

<file path=xl/ctrlProps/ctrlProp806.xml><?xml version="1.0" encoding="utf-8"?>
<formControlPr xmlns="http://schemas.microsoft.com/office/spreadsheetml/2009/9/main" objectType="CheckBox" fmlaLink="$AV$16" lockText="1" noThreeD="1"/>
</file>

<file path=xl/ctrlProps/ctrlProp807.xml><?xml version="1.0" encoding="utf-8"?>
<formControlPr xmlns="http://schemas.microsoft.com/office/spreadsheetml/2009/9/main" objectType="CheckBox" fmlaLink="$AU$17" lockText="1" noThreeD="1"/>
</file>

<file path=xl/ctrlProps/ctrlProp808.xml><?xml version="1.0" encoding="utf-8"?>
<formControlPr xmlns="http://schemas.microsoft.com/office/spreadsheetml/2009/9/main" objectType="CheckBox" fmlaLink="$AV$17" lockText="1" noThreeD="1"/>
</file>

<file path=xl/ctrlProps/ctrlProp809.xml><?xml version="1.0" encoding="utf-8"?>
<formControlPr xmlns="http://schemas.microsoft.com/office/spreadsheetml/2009/9/main" objectType="CheckBox" fmlaLink="$AU$18" lockText="1" noThreeD="1"/>
</file>

<file path=xl/ctrlProps/ctrlProp81.xml><?xml version="1.0" encoding="utf-8"?>
<formControlPr xmlns="http://schemas.microsoft.com/office/spreadsheetml/2009/9/main" objectType="GBox" noThreeD="1"/>
</file>

<file path=xl/ctrlProps/ctrlProp810.xml><?xml version="1.0" encoding="utf-8"?>
<formControlPr xmlns="http://schemas.microsoft.com/office/spreadsheetml/2009/9/main" objectType="CheckBox" fmlaLink="$AV$18" lockText="1" noThreeD="1"/>
</file>

<file path=xl/ctrlProps/ctrlProp811.xml><?xml version="1.0" encoding="utf-8"?>
<formControlPr xmlns="http://schemas.microsoft.com/office/spreadsheetml/2009/9/main" objectType="CheckBox" fmlaLink="$AU$19" lockText="1" noThreeD="1"/>
</file>

<file path=xl/ctrlProps/ctrlProp812.xml><?xml version="1.0" encoding="utf-8"?>
<formControlPr xmlns="http://schemas.microsoft.com/office/spreadsheetml/2009/9/main" objectType="CheckBox" fmlaLink="$AV$19" lockText="1" noThreeD="1"/>
</file>

<file path=xl/ctrlProps/ctrlProp813.xml><?xml version="1.0" encoding="utf-8"?>
<formControlPr xmlns="http://schemas.microsoft.com/office/spreadsheetml/2009/9/main" objectType="CheckBox" fmlaLink="$AU$20" lockText="1" noThreeD="1"/>
</file>

<file path=xl/ctrlProps/ctrlProp814.xml><?xml version="1.0" encoding="utf-8"?>
<formControlPr xmlns="http://schemas.microsoft.com/office/spreadsheetml/2009/9/main" objectType="CheckBox" fmlaLink="$AV$20" lockText="1" noThreeD="1"/>
</file>

<file path=xl/ctrlProps/ctrlProp815.xml><?xml version="1.0" encoding="utf-8"?>
<formControlPr xmlns="http://schemas.microsoft.com/office/spreadsheetml/2009/9/main" objectType="CheckBox" fmlaLink="$AU$21" lockText="1" noThreeD="1"/>
</file>

<file path=xl/ctrlProps/ctrlProp816.xml><?xml version="1.0" encoding="utf-8"?>
<formControlPr xmlns="http://schemas.microsoft.com/office/spreadsheetml/2009/9/main" objectType="CheckBox" fmlaLink="$AV$21" lockText="1" noThreeD="1"/>
</file>

<file path=xl/ctrlProps/ctrlProp817.xml><?xml version="1.0" encoding="utf-8"?>
<formControlPr xmlns="http://schemas.microsoft.com/office/spreadsheetml/2009/9/main" objectType="CheckBox" fmlaLink="$AU$22" lockText="1" noThreeD="1"/>
</file>

<file path=xl/ctrlProps/ctrlProp818.xml><?xml version="1.0" encoding="utf-8"?>
<formControlPr xmlns="http://schemas.microsoft.com/office/spreadsheetml/2009/9/main" objectType="CheckBox" fmlaLink="$AV$22" lockText="1" noThreeD="1"/>
</file>

<file path=xl/ctrlProps/ctrlProp819.xml><?xml version="1.0" encoding="utf-8"?>
<formControlPr xmlns="http://schemas.microsoft.com/office/spreadsheetml/2009/9/main" objectType="CheckBox" fmlaLink="$AU$23" lockText="1" noThreeD="1"/>
</file>

<file path=xl/ctrlProps/ctrlProp82.xml><?xml version="1.0" encoding="utf-8"?>
<formControlPr xmlns="http://schemas.microsoft.com/office/spreadsheetml/2009/9/main" objectType="Radio" checked="Checked" lockText="1" noThreeD="1"/>
</file>

<file path=xl/ctrlProps/ctrlProp820.xml><?xml version="1.0" encoding="utf-8"?>
<formControlPr xmlns="http://schemas.microsoft.com/office/spreadsheetml/2009/9/main" objectType="CheckBox" fmlaLink="$AV$23" lockText="1" noThreeD="1"/>
</file>

<file path=xl/ctrlProps/ctrlProp821.xml><?xml version="1.0" encoding="utf-8"?>
<formControlPr xmlns="http://schemas.microsoft.com/office/spreadsheetml/2009/9/main" objectType="CheckBox" fmlaLink="$AU$24" lockText="1" noThreeD="1"/>
</file>

<file path=xl/ctrlProps/ctrlProp822.xml><?xml version="1.0" encoding="utf-8"?>
<formControlPr xmlns="http://schemas.microsoft.com/office/spreadsheetml/2009/9/main" objectType="CheckBox" fmlaLink="$AV$24" lockText="1" noThreeD="1"/>
</file>

<file path=xl/ctrlProps/ctrlProp823.xml><?xml version="1.0" encoding="utf-8"?>
<formControlPr xmlns="http://schemas.microsoft.com/office/spreadsheetml/2009/9/main" objectType="CheckBox" fmlaLink="$AU$25" lockText="1" noThreeD="1"/>
</file>

<file path=xl/ctrlProps/ctrlProp824.xml><?xml version="1.0" encoding="utf-8"?>
<formControlPr xmlns="http://schemas.microsoft.com/office/spreadsheetml/2009/9/main" objectType="CheckBox" fmlaLink="$AV$25" lockText="1" noThreeD="1"/>
</file>

<file path=xl/ctrlProps/ctrlProp825.xml><?xml version="1.0" encoding="utf-8"?>
<formControlPr xmlns="http://schemas.microsoft.com/office/spreadsheetml/2009/9/main" objectType="CheckBox" fmlaLink="$AU$26" lockText="1" noThreeD="1"/>
</file>

<file path=xl/ctrlProps/ctrlProp826.xml><?xml version="1.0" encoding="utf-8"?>
<formControlPr xmlns="http://schemas.microsoft.com/office/spreadsheetml/2009/9/main" objectType="CheckBox" fmlaLink="$AV$26" lockText="1" noThreeD="1"/>
</file>

<file path=xl/ctrlProps/ctrlProp827.xml><?xml version="1.0" encoding="utf-8"?>
<formControlPr xmlns="http://schemas.microsoft.com/office/spreadsheetml/2009/9/main" objectType="CheckBox" fmlaLink="$AU$27" lockText="1" noThreeD="1"/>
</file>

<file path=xl/ctrlProps/ctrlProp828.xml><?xml version="1.0" encoding="utf-8"?>
<formControlPr xmlns="http://schemas.microsoft.com/office/spreadsheetml/2009/9/main" objectType="CheckBox" fmlaLink="$AV$27" lockText="1" noThreeD="1"/>
</file>

<file path=xl/ctrlProps/ctrlProp829.xml><?xml version="1.0" encoding="utf-8"?>
<formControlPr xmlns="http://schemas.microsoft.com/office/spreadsheetml/2009/9/main" objectType="CheckBox" fmlaLink="$AU$28" lockText="1" noThreeD="1"/>
</file>

<file path=xl/ctrlProps/ctrlProp83.xml><?xml version="1.0" encoding="utf-8"?>
<formControlPr xmlns="http://schemas.microsoft.com/office/spreadsheetml/2009/9/main" objectType="CheckBox" fmlaLink="$AU$15" lockText="1" noThreeD="1"/>
</file>

<file path=xl/ctrlProps/ctrlProp830.xml><?xml version="1.0" encoding="utf-8"?>
<formControlPr xmlns="http://schemas.microsoft.com/office/spreadsheetml/2009/9/main" objectType="CheckBox" fmlaLink="$AV$28" lockText="1" noThreeD="1"/>
</file>

<file path=xl/ctrlProps/ctrlProp831.xml><?xml version="1.0" encoding="utf-8"?>
<formControlPr xmlns="http://schemas.microsoft.com/office/spreadsheetml/2009/9/main" objectType="CheckBox" fmlaLink="$AU$29" lockText="1" noThreeD="1"/>
</file>

<file path=xl/ctrlProps/ctrlProp832.xml><?xml version="1.0" encoding="utf-8"?>
<formControlPr xmlns="http://schemas.microsoft.com/office/spreadsheetml/2009/9/main" objectType="CheckBox" fmlaLink="$AV$29" lockText="1" noThreeD="1"/>
</file>

<file path=xl/ctrlProps/ctrlProp833.xml><?xml version="1.0" encoding="utf-8"?>
<formControlPr xmlns="http://schemas.microsoft.com/office/spreadsheetml/2009/9/main" objectType="CheckBox" fmlaLink="$AU$30" lockText="1" noThreeD="1"/>
</file>

<file path=xl/ctrlProps/ctrlProp834.xml><?xml version="1.0" encoding="utf-8"?>
<formControlPr xmlns="http://schemas.microsoft.com/office/spreadsheetml/2009/9/main" objectType="CheckBox" fmlaLink="$AV$30" lockText="1" noThreeD="1"/>
</file>

<file path=xl/ctrlProps/ctrlProp835.xml><?xml version="1.0" encoding="utf-8"?>
<formControlPr xmlns="http://schemas.microsoft.com/office/spreadsheetml/2009/9/main" objectType="CheckBox" fmlaLink="$AU$31" lockText="1" noThreeD="1"/>
</file>

<file path=xl/ctrlProps/ctrlProp836.xml><?xml version="1.0" encoding="utf-8"?>
<formControlPr xmlns="http://schemas.microsoft.com/office/spreadsheetml/2009/9/main" objectType="CheckBox" fmlaLink="$AV$31" lockText="1" noThreeD="1"/>
</file>

<file path=xl/ctrlProps/ctrlProp837.xml><?xml version="1.0" encoding="utf-8"?>
<formControlPr xmlns="http://schemas.microsoft.com/office/spreadsheetml/2009/9/main" objectType="CheckBox" fmlaLink="$AU$32" lockText="1" noThreeD="1"/>
</file>

<file path=xl/ctrlProps/ctrlProp838.xml><?xml version="1.0" encoding="utf-8"?>
<formControlPr xmlns="http://schemas.microsoft.com/office/spreadsheetml/2009/9/main" objectType="CheckBox" fmlaLink="$AV$32" lockText="1" noThreeD="1"/>
</file>

<file path=xl/ctrlProps/ctrlProp839.xml><?xml version="1.0" encoding="utf-8"?>
<formControlPr xmlns="http://schemas.microsoft.com/office/spreadsheetml/2009/9/main" objectType="CheckBox" fmlaLink="$AU$33" lockText="1" noThreeD="1"/>
</file>

<file path=xl/ctrlProps/ctrlProp84.xml><?xml version="1.0" encoding="utf-8"?>
<formControlPr xmlns="http://schemas.microsoft.com/office/spreadsheetml/2009/9/main" objectType="CheckBox" fmlaLink="$AV$15" lockText="1" noThreeD="1"/>
</file>

<file path=xl/ctrlProps/ctrlProp840.xml><?xml version="1.0" encoding="utf-8"?>
<formControlPr xmlns="http://schemas.microsoft.com/office/spreadsheetml/2009/9/main" objectType="CheckBox" fmlaLink="$AV$33" lockText="1" noThreeD="1"/>
</file>

<file path=xl/ctrlProps/ctrlProp841.xml><?xml version="1.0" encoding="utf-8"?>
<formControlPr xmlns="http://schemas.microsoft.com/office/spreadsheetml/2009/9/main" objectType="CheckBox" fmlaLink="$AU$14" lockText="1" noThreeD="1"/>
</file>

<file path=xl/ctrlProps/ctrlProp842.xml><?xml version="1.0" encoding="utf-8"?>
<formControlPr xmlns="http://schemas.microsoft.com/office/spreadsheetml/2009/9/main" objectType="CheckBox" fmlaLink="$AV$14" lockText="1" noThreeD="1"/>
</file>

<file path=xl/ctrlProps/ctrlProp843.xml><?xml version="1.0" encoding="utf-8"?>
<formControlPr xmlns="http://schemas.microsoft.com/office/spreadsheetml/2009/9/main" objectType="Radio" firstButton="1" fmlaLink="$AB$4" lockText="1" noThreeD="1"/>
</file>

<file path=xl/ctrlProps/ctrlProp844.xml><?xml version="1.0" encoding="utf-8"?>
<formControlPr xmlns="http://schemas.microsoft.com/office/spreadsheetml/2009/9/main" objectType="Radio" lockText="1" noThreeD="1"/>
</file>

<file path=xl/ctrlProps/ctrlProp845.xml><?xml version="1.0" encoding="utf-8"?>
<formControlPr xmlns="http://schemas.microsoft.com/office/spreadsheetml/2009/9/main" objectType="Radio" lockText="1" noThreeD="1"/>
</file>

<file path=xl/ctrlProps/ctrlProp846.xml><?xml version="1.0" encoding="utf-8"?>
<formControlPr xmlns="http://schemas.microsoft.com/office/spreadsheetml/2009/9/main" objectType="Radio" lockText="1" noThreeD="1"/>
</file>

<file path=xl/ctrlProps/ctrlProp847.xml><?xml version="1.0" encoding="utf-8"?>
<formControlPr xmlns="http://schemas.microsoft.com/office/spreadsheetml/2009/9/main" objectType="Radio" lockText="1" noThreeD="1"/>
</file>

<file path=xl/ctrlProps/ctrlProp848.xml><?xml version="1.0" encoding="utf-8"?>
<formControlPr xmlns="http://schemas.microsoft.com/office/spreadsheetml/2009/9/main" objectType="Radio" lockText="1" noThreeD="1"/>
</file>

<file path=xl/ctrlProps/ctrlProp849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CheckBox" fmlaLink="$AU$16" lockText="1" noThreeD="1"/>
</file>

<file path=xl/ctrlProps/ctrlProp850.xml><?xml version="1.0" encoding="utf-8"?>
<formControlPr xmlns="http://schemas.microsoft.com/office/spreadsheetml/2009/9/main" objectType="Radio" checked="Checked" lockText="1" noThreeD="1"/>
</file>

<file path=xl/ctrlProps/ctrlProp851.xml><?xml version="1.0" encoding="utf-8"?>
<formControlPr xmlns="http://schemas.microsoft.com/office/spreadsheetml/2009/9/main" objectType="GBox" noThreeD="1"/>
</file>

<file path=xl/ctrlProps/ctrlProp852.xml><?xml version="1.0" encoding="utf-8"?>
<formControlPr xmlns="http://schemas.microsoft.com/office/spreadsheetml/2009/9/main" objectType="Radio" firstButton="1" fmlaLink="$AB$5" lockText="1" noThreeD="1"/>
</file>

<file path=xl/ctrlProps/ctrlProp853.xml><?xml version="1.0" encoding="utf-8"?>
<formControlPr xmlns="http://schemas.microsoft.com/office/spreadsheetml/2009/9/main" objectType="Radio" lockText="1" noThreeD="1"/>
</file>

<file path=xl/ctrlProps/ctrlProp854.xml><?xml version="1.0" encoding="utf-8"?>
<formControlPr xmlns="http://schemas.microsoft.com/office/spreadsheetml/2009/9/main" objectType="Radio" lockText="1" noThreeD="1"/>
</file>

<file path=xl/ctrlProps/ctrlProp855.xml><?xml version="1.0" encoding="utf-8"?>
<formControlPr xmlns="http://schemas.microsoft.com/office/spreadsheetml/2009/9/main" objectType="Radio" lockText="1" noThreeD="1"/>
</file>

<file path=xl/ctrlProps/ctrlProp856.xml><?xml version="1.0" encoding="utf-8"?>
<formControlPr xmlns="http://schemas.microsoft.com/office/spreadsheetml/2009/9/main" objectType="Radio" lockText="1" noThreeD="1"/>
</file>

<file path=xl/ctrlProps/ctrlProp857.xml><?xml version="1.0" encoding="utf-8"?>
<formControlPr xmlns="http://schemas.microsoft.com/office/spreadsheetml/2009/9/main" objectType="Radio" lockText="1" noThreeD="1"/>
</file>

<file path=xl/ctrlProps/ctrlProp858.xml><?xml version="1.0" encoding="utf-8"?>
<formControlPr xmlns="http://schemas.microsoft.com/office/spreadsheetml/2009/9/main" objectType="Radio" lockText="1" noThreeD="1"/>
</file>

<file path=xl/ctrlProps/ctrlProp859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CheckBox" fmlaLink="$AV$16" lockText="1" noThreeD="1"/>
</file>

<file path=xl/ctrlProps/ctrlProp860.xml><?xml version="1.0" encoding="utf-8"?>
<formControlPr xmlns="http://schemas.microsoft.com/office/spreadsheetml/2009/9/main" objectType="Radio" lockText="1" noThreeD="1"/>
</file>

<file path=xl/ctrlProps/ctrlProp861.xml><?xml version="1.0" encoding="utf-8"?>
<formControlPr xmlns="http://schemas.microsoft.com/office/spreadsheetml/2009/9/main" objectType="GBox" noThreeD="1"/>
</file>

<file path=xl/ctrlProps/ctrlProp862.xml><?xml version="1.0" encoding="utf-8"?>
<formControlPr xmlns="http://schemas.microsoft.com/office/spreadsheetml/2009/9/main" objectType="Radio" checked="Checked" lockText="1" noThreeD="1"/>
</file>

<file path=xl/ctrlProps/ctrlProp863.xml><?xml version="1.0" encoding="utf-8"?>
<formControlPr xmlns="http://schemas.microsoft.com/office/spreadsheetml/2009/9/main" objectType="CheckBox" fmlaLink="$AU$15" lockText="1" noThreeD="1"/>
</file>

<file path=xl/ctrlProps/ctrlProp864.xml><?xml version="1.0" encoding="utf-8"?>
<formControlPr xmlns="http://schemas.microsoft.com/office/spreadsheetml/2009/9/main" objectType="CheckBox" fmlaLink="$AV$15" lockText="1" noThreeD="1"/>
</file>

<file path=xl/ctrlProps/ctrlProp865.xml><?xml version="1.0" encoding="utf-8"?>
<formControlPr xmlns="http://schemas.microsoft.com/office/spreadsheetml/2009/9/main" objectType="CheckBox" fmlaLink="$AU$16" lockText="1" noThreeD="1"/>
</file>

<file path=xl/ctrlProps/ctrlProp866.xml><?xml version="1.0" encoding="utf-8"?>
<formControlPr xmlns="http://schemas.microsoft.com/office/spreadsheetml/2009/9/main" objectType="CheckBox" fmlaLink="$AV$16" lockText="1" noThreeD="1"/>
</file>

<file path=xl/ctrlProps/ctrlProp867.xml><?xml version="1.0" encoding="utf-8"?>
<formControlPr xmlns="http://schemas.microsoft.com/office/spreadsheetml/2009/9/main" objectType="CheckBox" fmlaLink="$AU$17" lockText="1" noThreeD="1"/>
</file>

<file path=xl/ctrlProps/ctrlProp868.xml><?xml version="1.0" encoding="utf-8"?>
<formControlPr xmlns="http://schemas.microsoft.com/office/spreadsheetml/2009/9/main" objectType="CheckBox" fmlaLink="$AV$17" lockText="1" noThreeD="1"/>
</file>

<file path=xl/ctrlProps/ctrlProp869.xml><?xml version="1.0" encoding="utf-8"?>
<formControlPr xmlns="http://schemas.microsoft.com/office/spreadsheetml/2009/9/main" objectType="CheckBox" fmlaLink="$AU$18" lockText="1" noThreeD="1"/>
</file>

<file path=xl/ctrlProps/ctrlProp87.xml><?xml version="1.0" encoding="utf-8"?>
<formControlPr xmlns="http://schemas.microsoft.com/office/spreadsheetml/2009/9/main" objectType="CheckBox" fmlaLink="$AU$17" lockText="1" noThreeD="1"/>
</file>

<file path=xl/ctrlProps/ctrlProp870.xml><?xml version="1.0" encoding="utf-8"?>
<formControlPr xmlns="http://schemas.microsoft.com/office/spreadsheetml/2009/9/main" objectType="CheckBox" fmlaLink="$AV$18" lockText="1" noThreeD="1"/>
</file>

<file path=xl/ctrlProps/ctrlProp871.xml><?xml version="1.0" encoding="utf-8"?>
<formControlPr xmlns="http://schemas.microsoft.com/office/spreadsheetml/2009/9/main" objectType="CheckBox" fmlaLink="$AU$19" lockText="1" noThreeD="1"/>
</file>

<file path=xl/ctrlProps/ctrlProp872.xml><?xml version="1.0" encoding="utf-8"?>
<formControlPr xmlns="http://schemas.microsoft.com/office/spreadsheetml/2009/9/main" objectType="CheckBox" fmlaLink="$AV$19" lockText="1" noThreeD="1"/>
</file>

<file path=xl/ctrlProps/ctrlProp873.xml><?xml version="1.0" encoding="utf-8"?>
<formControlPr xmlns="http://schemas.microsoft.com/office/spreadsheetml/2009/9/main" objectType="CheckBox" fmlaLink="$AU$20" lockText="1" noThreeD="1"/>
</file>

<file path=xl/ctrlProps/ctrlProp874.xml><?xml version="1.0" encoding="utf-8"?>
<formControlPr xmlns="http://schemas.microsoft.com/office/spreadsheetml/2009/9/main" objectType="CheckBox" fmlaLink="$AV$20" lockText="1" noThreeD="1"/>
</file>

<file path=xl/ctrlProps/ctrlProp875.xml><?xml version="1.0" encoding="utf-8"?>
<formControlPr xmlns="http://schemas.microsoft.com/office/spreadsheetml/2009/9/main" objectType="CheckBox" fmlaLink="$AU$21" lockText="1" noThreeD="1"/>
</file>

<file path=xl/ctrlProps/ctrlProp876.xml><?xml version="1.0" encoding="utf-8"?>
<formControlPr xmlns="http://schemas.microsoft.com/office/spreadsheetml/2009/9/main" objectType="CheckBox" fmlaLink="$AV$21" lockText="1" noThreeD="1"/>
</file>

<file path=xl/ctrlProps/ctrlProp877.xml><?xml version="1.0" encoding="utf-8"?>
<formControlPr xmlns="http://schemas.microsoft.com/office/spreadsheetml/2009/9/main" objectType="CheckBox" fmlaLink="$AU$22" lockText="1" noThreeD="1"/>
</file>

<file path=xl/ctrlProps/ctrlProp878.xml><?xml version="1.0" encoding="utf-8"?>
<formControlPr xmlns="http://schemas.microsoft.com/office/spreadsheetml/2009/9/main" objectType="CheckBox" fmlaLink="$AV$22" lockText="1" noThreeD="1"/>
</file>

<file path=xl/ctrlProps/ctrlProp879.xml><?xml version="1.0" encoding="utf-8"?>
<formControlPr xmlns="http://schemas.microsoft.com/office/spreadsheetml/2009/9/main" objectType="CheckBox" fmlaLink="$AU$23" lockText="1" noThreeD="1"/>
</file>

<file path=xl/ctrlProps/ctrlProp88.xml><?xml version="1.0" encoding="utf-8"?>
<formControlPr xmlns="http://schemas.microsoft.com/office/spreadsheetml/2009/9/main" objectType="CheckBox" fmlaLink="$AV$17" lockText="1" noThreeD="1"/>
</file>

<file path=xl/ctrlProps/ctrlProp880.xml><?xml version="1.0" encoding="utf-8"?>
<formControlPr xmlns="http://schemas.microsoft.com/office/spreadsheetml/2009/9/main" objectType="CheckBox" fmlaLink="$AV$23" lockText="1" noThreeD="1"/>
</file>

<file path=xl/ctrlProps/ctrlProp881.xml><?xml version="1.0" encoding="utf-8"?>
<formControlPr xmlns="http://schemas.microsoft.com/office/spreadsheetml/2009/9/main" objectType="CheckBox" fmlaLink="$AU$24" lockText="1" noThreeD="1"/>
</file>

<file path=xl/ctrlProps/ctrlProp882.xml><?xml version="1.0" encoding="utf-8"?>
<formControlPr xmlns="http://schemas.microsoft.com/office/spreadsheetml/2009/9/main" objectType="CheckBox" fmlaLink="$AV$24" lockText="1" noThreeD="1"/>
</file>

<file path=xl/ctrlProps/ctrlProp883.xml><?xml version="1.0" encoding="utf-8"?>
<formControlPr xmlns="http://schemas.microsoft.com/office/spreadsheetml/2009/9/main" objectType="CheckBox" fmlaLink="$AU$25" lockText="1" noThreeD="1"/>
</file>

<file path=xl/ctrlProps/ctrlProp884.xml><?xml version="1.0" encoding="utf-8"?>
<formControlPr xmlns="http://schemas.microsoft.com/office/spreadsheetml/2009/9/main" objectType="CheckBox" fmlaLink="$AV$25" lockText="1" noThreeD="1"/>
</file>

<file path=xl/ctrlProps/ctrlProp885.xml><?xml version="1.0" encoding="utf-8"?>
<formControlPr xmlns="http://schemas.microsoft.com/office/spreadsheetml/2009/9/main" objectType="CheckBox" fmlaLink="$AU$26" lockText="1" noThreeD="1"/>
</file>

<file path=xl/ctrlProps/ctrlProp886.xml><?xml version="1.0" encoding="utf-8"?>
<formControlPr xmlns="http://schemas.microsoft.com/office/spreadsheetml/2009/9/main" objectType="CheckBox" fmlaLink="$AV$26" lockText="1" noThreeD="1"/>
</file>

<file path=xl/ctrlProps/ctrlProp887.xml><?xml version="1.0" encoding="utf-8"?>
<formControlPr xmlns="http://schemas.microsoft.com/office/spreadsheetml/2009/9/main" objectType="CheckBox" fmlaLink="$AU$27" lockText="1" noThreeD="1"/>
</file>

<file path=xl/ctrlProps/ctrlProp888.xml><?xml version="1.0" encoding="utf-8"?>
<formControlPr xmlns="http://schemas.microsoft.com/office/spreadsheetml/2009/9/main" objectType="CheckBox" fmlaLink="$AV$27" lockText="1" noThreeD="1"/>
</file>

<file path=xl/ctrlProps/ctrlProp889.xml><?xml version="1.0" encoding="utf-8"?>
<formControlPr xmlns="http://schemas.microsoft.com/office/spreadsheetml/2009/9/main" objectType="CheckBox" fmlaLink="$AU$28" lockText="1" noThreeD="1"/>
</file>

<file path=xl/ctrlProps/ctrlProp89.xml><?xml version="1.0" encoding="utf-8"?>
<formControlPr xmlns="http://schemas.microsoft.com/office/spreadsheetml/2009/9/main" objectType="CheckBox" fmlaLink="$AU$18" lockText="1" noThreeD="1"/>
</file>

<file path=xl/ctrlProps/ctrlProp890.xml><?xml version="1.0" encoding="utf-8"?>
<formControlPr xmlns="http://schemas.microsoft.com/office/spreadsheetml/2009/9/main" objectType="CheckBox" fmlaLink="$AV$28" lockText="1" noThreeD="1"/>
</file>

<file path=xl/ctrlProps/ctrlProp891.xml><?xml version="1.0" encoding="utf-8"?>
<formControlPr xmlns="http://schemas.microsoft.com/office/spreadsheetml/2009/9/main" objectType="CheckBox" fmlaLink="$AU$29" lockText="1" noThreeD="1"/>
</file>

<file path=xl/ctrlProps/ctrlProp892.xml><?xml version="1.0" encoding="utf-8"?>
<formControlPr xmlns="http://schemas.microsoft.com/office/spreadsheetml/2009/9/main" objectType="CheckBox" fmlaLink="$AV$29" lockText="1" noThreeD="1"/>
</file>

<file path=xl/ctrlProps/ctrlProp893.xml><?xml version="1.0" encoding="utf-8"?>
<formControlPr xmlns="http://schemas.microsoft.com/office/spreadsheetml/2009/9/main" objectType="CheckBox" fmlaLink="$AU$30" lockText="1" noThreeD="1"/>
</file>

<file path=xl/ctrlProps/ctrlProp894.xml><?xml version="1.0" encoding="utf-8"?>
<formControlPr xmlns="http://schemas.microsoft.com/office/spreadsheetml/2009/9/main" objectType="CheckBox" fmlaLink="$AV$30" lockText="1" noThreeD="1"/>
</file>

<file path=xl/ctrlProps/ctrlProp895.xml><?xml version="1.0" encoding="utf-8"?>
<formControlPr xmlns="http://schemas.microsoft.com/office/spreadsheetml/2009/9/main" objectType="CheckBox" fmlaLink="$AU$31" lockText="1" noThreeD="1"/>
</file>

<file path=xl/ctrlProps/ctrlProp896.xml><?xml version="1.0" encoding="utf-8"?>
<formControlPr xmlns="http://schemas.microsoft.com/office/spreadsheetml/2009/9/main" objectType="CheckBox" fmlaLink="$AV$31" lockText="1" noThreeD="1"/>
</file>

<file path=xl/ctrlProps/ctrlProp897.xml><?xml version="1.0" encoding="utf-8"?>
<formControlPr xmlns="http://schemas.microsoft.com/office/spreadsheetml/2009/9/main" objectType="CheckBox" fmlaLink="$AU$32" lockText="1" noThreeD="1"/>
</file>

<file path=xl/ctrlProps/ctrlProp898.xml><?xml version="1.0" encoding="utf-8"?>
<formControlPr xmlns="http://schemas.microsoft.com/office/spreadsheetml/2009/9/main" objectType="CheckBox" fmlaLink="$AV$32" lockText="1" noThreeD="1"/>
</file>

<file path=xl/ctrlProps/ctrlProp899.xml><?xml version="1.0" encoding="utf-8"?>
<formControlPr xmlns="http://schemas.microsoft.com/office/spreadsheetml/2009/9/main" objectType="CheckBox" fmlaLink="$AU$33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CheckBox" fmlaLink="$AV$18" lockText="1" noThreeD="1"/>
</file>

<file path=xl/ctrlProps/ctrlProp900.xml><?xml version="1.0" encoding="utf-8"?>
<formControlPr xmlns="http://schemas.microsoft.com/office/spreadsheetml/2009/9/main" objectType="CheckBox" fmlaLink="$AV$33" lockText="1" noThreeD="1"/>
</file>

<file path=xl/ctrlProps/ctrlProp901.xml><?xml version="1.0" encoding="utf-8"?>
<formControlPr xmlns="http://schemas.microsoft.com/office/spreadsheetml/2009/9/main" objectType="CheckBox" fmlaLink="$AU$14" lockText="1" noThreeD="1"/>
</file>

<file path=xl/ctrlProps/ctrlProp902.xml><?xml version="1.0" encoding="utf-8"?>
<formControlPr xmlns="http://schemas.microsoft.com/office/spreadsheetml/2009/9/main" objectType="CheckBox" fmlaLink="$AV$14" lockText="1" noThreeD="1"/>
</file>

<file path=xl/ctrlProps/ctrlProp903.xml><?xml version="1.0" encoding="utf-8"?>
<formControlPr xmlns="http://schemas.microsoft.com/office/spreadsheetml/2009/9/main" objectType="Radio" firstButton="1" fmlaLink="$AB$4" lockText="1" noThreeD="1"/>
</file>

<file path=xl/ctrlProps/ctrlProp904.xml><?xml version="1.0" encoding="utf-8"?>
<formControlPr xmlns="http://schemas.microsoft.com/office/spreadsheetml/2009/9/main" objectType="Radio" lockText="1" noThreeD="1"/>
</file>

<file path=xl/ctrlProps/ctrlProp905.xml><?xml version="1.0" encoding="utf-8"?>
<formControlPr xmlns="http://schemas.microsoft.com/office/spreadsheetml/2009/9/main" objectType="Radio" lockText="1" noThreeD="1"/>
</file>

<file path=xl/ctrlProps/ctrlProp906.xml><?xml version="1.0" encoding="utf-8"?>
<formControlPr xmlns="http://schemas.microsoft.com/office/spreadsheetml/2009/9/main" objectType="Radio" lockText="1" noThreeD="1"/>
</file>

<file path=xl/ctrlProps/ctrlProp907.xml><?xml version="1.0" encoding="utf-8"?>
<formControlPr xmlns="http://schemas.microsoft.com/office/spreadsheetml/2009/9/main" objectType="Radio" lockText="1" noThreeD="1"/>
</file>

<file path=xl/ctrlProps/ctrlProp908.xml><?xml version="1.0" encoding="utf-8"?>
<formControlPr xmlns="http://schemas.microsoft.com/office/spreadsheetml/2009/9/main" objectType="Radio" lockText="1" noThreeD="1"/>
</file>

<file path=xl/ctrlProps/ctrlProp909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CheckBox" fmlaLink="$AU$19" lockText="1" noThreeD="1"/>
</file>

<file path=xl/ctrlProps/ctrlProp910.xml><?xml version="1.0" encoding="utf-8"?>
<formControlPr xmlns="http://schemas.microsoft.com/office/spreadsheetml/2009/9/main" objectType="Radio" checked="Checked" lockText="1" noThreeD="1"/>
</file>

<file path=xl/ctrlProps/ctrlProp911.xml><?xml version="1.0" encoding="utf-8"?>
<formControlPr xmlns="http://schemas.microsoft.com/office/spreadsheetml/2009/9/main" objectType="GBox" noThreeD="1"/>
</file>

<file path=xl/ctrlProps/ctrlProp912.xml><?xml version="1.0" encoding="utf-8"?>
<formControlPr xmlns="http://schemas.microsoft.com/office/spreadsheetml/2009/9/main" objectType="Radio" firstButton="1" fmlaLink="$AB$5" lockText="1" noThreeD="1"/>
</file>

<file path=xl/ctrlProps/ctrlProp913.xml><?xml version="1.0" encoding="utf-8"?>
<formControlPr xmlns="http://schemas.microsoft.com/office/spreadsheetml/2009/9/main" objectType="Radio" lockText="1" noThreeD="1"/>
</file>

<file path=xl/ctrlProps/ctrlProp914.xml><?xml version="1.0" encoding="utf-8"?>
<formControlPr xmlns="http://schemas.microsoft.com/office/spreadsheetml/2009/9/main" objectType="Radio" lockText="1" noThreeD="1"/>
</file>

<file path=xl/ctrlProps/ctrlProp915.xml><?xml version="1.0" encoding="utf-8"?>
<formControlPr xmlns="http://schemas.microsoft.com/office/spreadsheetml/2009/9/main" objectType="Radio" lockText="1" noThreeD="1"/>
</file>

<file path=xl/ctrlProps/ctrlProp916.xml><?xml version="1.0" encoding="utf-8"?>
<formControlPr xmlns="http://schemas.microsoft.com/office/spreadsheetml/2009/9/main" objectType="Radio" lockText="1" noThreeD="1"/>
</file>

<file path=xl/ctrlProps/ctrlProp917.xml><?xml version="1.0" encoding="utf-8"?>
<formControlPr xmlns="http://schemas.microsoft.com/office/spreadsheetml/2009/9/main" objectType="Radio" lockText="1" noThreeD="1"/>
</file>

<file path=xl/ctrlProps/ctrlProp918.xml><?xml version="1.0" encoding="utf-8"?>
<formControlPr xmlns="http://schemas.microsoft.com/office/spreadsheetml/2009/9/main" objectType="Radio" lockText="1" noThreeD="1"/>
</file>

<file path=xl/ctrlProps/ctrlProp919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CheckBox" fmlaLink="$AV$19" lockText="1" noThreeD="1"/>
</file>

<file path=xl/ctrlProps/ctrlProp920.xml><?xml version="1.0" encoding="utf-8"?>
<formControlPr xmlns="http://schemas.microsoft.com/office/spreadsheetml/2009/9/main" objectType="Radio" lockText="1" noThreeD="1"/>
</file>

<file path=xl/ctrlProps/ctrlProp921.xml><?xml version="1.0" encoding="utf-8"?>
<formControlPr xmlns="http://schemas.microsoft.com/office/spreadsheetml/2009/9/main" objectType="GBox" noThreeD="1"/>
</file>

<file path=xl/ctrlProps/ctrlProp922.xml><?xml version="1.0" encoding="utf-8"?>
<formControlPr xmlns="http://schemas.microsoft.com/office/spreadsheetml/2009/9/main" objectType="Radio" checked="Checked" lockText="1" noThreeD="1"/>
</file>

<file path=xl/ctrlProps/ctrlProp923.xml><?xml version="1.0" encoding="utf-8"?>
<formControlPr xmlns="http://schemas.microsoft.com/office/spreadsheetml/2009/9/main" objectType="CheckBox" fmlaLink="$AU$15" lockText="1" noThreeD="1"/>
</file>

<file path=xl/ctrlProps/ctrlProp924.xml><?xml version="1.0" encoding="utf-8"?>
<formControlPr xmlns="http://schemas.microsoft.com/office/spreadsheetml/2009/9/main" objectType="CheckBox" fmlaLink="$AV$15" lockText="1" noThreeD="1"/>
</file>

<file path=xl/ctrlProps/ctrlProp925.xml><?xml version="1.0" encoding="utf-8"?>
<formControlPr xmlns="http://schemas.microsoft.com/office/spreadsheetml/2009/9/main" objectType="CheckBox" fmlaLink="$AU$16" lockText="1" noThreeD="1"/>
</file>

<file path=xl/ctrlProps/ctrlProp926.xml><?xml version="1.0" encoding="utf-8"?>
<formControlPr xmlns="http://schemas.microsoft.com/office/spreadsheetml/2009/9/main" objectType="CheckBox" fmlaLink="$AV$16" lockText="1" noThreeD="1"/>
</file>

<file path=xl/ctrlProps/ctrlProp927.xml><?xml version="1.0" encoding="utf-8"?>
<formControlPr xmlns="http://schemas.microsoft.com/office/spreadsheetml/2009/9/main" objectType="CheckBox" fmlaLink="$AU$17" lockText="1" noThreeD="1"/>
</file>

<file path=xl/ctrlProps/ctrlProp928.xml><?xml version="1.0" encoding="utf-8"?>
<formControlPr xmlns="http://schemas.microsoft.com/office/spreadsheetml/2009/9/main" objectType="CheckBox" fmlaLink="$AV$17" lockText="1" noThreeD="1"/>
</file>

<file path=xl/ctrlProps/ctrlProp929.xml><?xml version="1.0" encoding="utf-8"?>
<formControlPr xmlns="http://schemas.microsoft.com/office/spreadsheetml/2009/9/main" objectType="CheckBox" fmlaLink="$AU$18" lockText="1" noThreeD="1"/>
</file>

<file path=xl/ctrlProps/ctrlProp93.xml><?xml version="1.0" encoding="utf-8"?>
<formControlPr xmlns="http://schemas.microsoft.com/office/spreadsheetml/2009/9/main" objectType="CheckBox" fmlaLink="$AU$20" lockText="1" noThreeD="1"/>
</file>

<file path=xl/ctrlProps/ctrlProp930.xml><?xml version="1.0" encoding="utf-8"?>
<formControlPr xmlns="http://schemas.microsoft.com/office/spreadsheetml/2009/9/main" objectType="CheckBox" fmlaLink="$AV$18" lockText="1" noThreeD="1"/>
</file>

<file path=xl/ctrlProps/ctrlProp931.xml><?xml version="1.0" encoding="utf-8"?>
<formControlPr xmlns="http://schemas.microsoft.com/office/spreadsheetml/2009/9/main" objectType="CheckBox" fmlaLink="$AU$19" lockText="1" noThreeD="1"/>
</file>

<file path=xl/ctrlProps/ctrlProp932.xml><?xml version="1.0" encoding="utf-8"?>
<formControlPr xmlns="http://schemas.microsoft.com/office/spreadsheetml/2009/9/main" objectType="CheckBox" fmlaLink="$AV$19" lockText="1" noThreeD="1"/>
</file>

<file path=xl/ctrlProps/ctrlProp933.xml><?xml version="1.0" encoding="utf-8"?>
<formControlPr xmlns="http://schemas.microsoft.com/office/spreadsheetml/2009/9/main" objectType="CheckBox" fmlaLink="$AU$20" lockText="1" noThreeD="1"/>
</file>

<file path=xl/ctrlProps/ctrlProp934.xml><?xml version="1.0" encoding="utf-8"?>
<formControlPr xmlns="http://schemas.microsoft.com/office/spreadsheetml/2009/9/main" objectType="CheckBox" fmlaLink="$AV$20" lockText="1" noThreeD="1"/>
</file>

<file path=xl/ctrlProps/ctrlProp935.xml><?xml version="1.0" encoding="utf-8"?>
<formControlPr xmlns="http://schemas.microsoft.com/office/spreadsheetml/2009/9/main" objectType="CheckBox" fmlaLink="$AU$21" lockText="1" noThreeD="1"/>
</file>

<file path=xl/ctrlProps/ctrlProp936.xml><?xml version="1.0" encoding="utf-8"?>
<formControlPr xmlns="http://schemas.microsoft.com/office/spreadsheetml/2009/9/main" objectType="CheckBox" fmlaLink="$AV$21" lockText="1" noThreeD="1"/>
</file>

<file path=xl/ctrlProps/ctrlProp937.xml><?xml version="1.0" encoding="utf-8"?>
<formControlPr xmlns="http://schemas.microsoft.com/office/spreadsheetml/2009/9/main" objectType="CheckBox" fmlaLink="$AU$22" lockText="1" noThreeD="1"/>
</file>

<file path=xl/ctrlProps/ctrlProp938.xml><?xml version="1.0" encoding="utf-8"?>
<formControlPr xmlns="http://schemas.microsoft.com/office/spreadsheetml/2009/9/main" objectType="CheckBox" fmlaLink="$AV$22" lockText="1" noThreeD="1"/>
</file>

<file path=xl/ctrlProps/ctrlProp939.xml><?xml version="1.0" encoding="utf-8"?>
<formControlPr xmlns="http://schemas.microsoft.com/office/spreadsheetml/2009/9/main" objectType="CheckBox" fmlaLink="$AU$23" lockText="1" noThreeD="1"/>
</file>

<file path=xl/ctrlProps/ctrlProp94.xml><?xml version="1.0" encoding="utf-8"?>
<formControlPr xmlns="http://schemas.microsoft.com/office/spreadsheetml/2009/9/main" objectType="CheckBox" fmlaLink="$AV$20" lockText="1" noThreeD="1"/>
</file>

<file path=xl/ctrlProps/ctrlProp940.xml><?xml version="1.0" encoding="utf-8"?>
<formControlPr xmlns="http://schemas.microsoft.com/office/spreadsheetml/2009/9/main" objectType="CheckBox" fmlaLink="$AV$23" lockText="1" noThreeD="1"/>
</file>

<file path=xl/ctrlProps/ctrlProp941.xml><?xml version="1.0" encoding="utf-8"?>
<formControlPr xmlns="http://schemas.microsoft.com/office/spreadsheetml/2009/9/main" objectType="CheckBox" fmlaLink="$AU$24" lockText="1" noThreeD="1"/>
</file>

<file path=xl/ctrlProps/ctrlProp942.xml><?xml version="1.0" encoding="utf-8"?>
<formControlPr xmlns="http://schemas.microsoft.com/office/spreadsheetml/2009/9/main" objectType="CheckBox" fmlaLink="$AV$24" lockText="1" noThreeD="1"/>
</file>

<file path=xl/ctrlProps/ctrlProp943.xml><?xml version="1.0" encoding="utf-8"?>
<formControlPr xmlns="http://schemas.microsoft.com/office/spreadsheetml/2009/9/main" objectType="CheckBox" fmlaLink="$AU$25" lockText="1" noThreeD="1"/>
</file>

<file path=xl/ctrlProps/ctrlProp944.xml><?xml version="1.0" encoding="utf-8"?>
<formControlPr xmlns="http://schemas.microsoft.com/office/spreadsheetml/2009/9/main" objectType="CheckBox" fmlaLink="$AV$25" lockText="1" noThreeD="1"/>
</file>

<file path=xl/ctrlProps/ctrlProp945.xml><?xml version="1.0" encoding="utf-8"?>
<formControlPr xmlns="http://schemas.microsoft.com/office/spreadsheetml/2009/9/main" objectType="CheckBox" fmlaLink="$AU$26" lockText="1" noThreeD="1"/>
</file>

<file path=xl/ctrlProps/ctrlProp946.xml><?xml version="1.0" encoding="utf-8"?>
<formControlPr xmlns="http://schemas.microsoft.com/office/spreadsheetml/2009/9/main" objectType="CheckBox" fmlaLink="$AV$26" lockText="1" noThreeD="1"/>
</file>

<file path=xl/ctrlProps/ctrlProp947.xml><?xml version="1.0" encoding="utf-8"?>
<formControlPr xmlns="http://schemas.microsoft.com/office/spreadsheetml/2009/9/main" objectType="CheckBox" fmlaLink="$AU$27" lockText="1" noThreeD="1"/>
</file>

<file path=xl/ctrlProps/ctrlProp948.xml><?xml version="1.0" encoding="utf-8"?>
<formControlPr xmlns="http://schemas.microsoft.com/office/spreadsheetml/2009/9/main" objectType="CheckBox" fmlaLink="$AV$27" lockText="1" noThreeD="1"/>
</file>

<file path=xl/ctrlProps/ctrlProp949.xml><?xml version="1.0" encoding="utf-8"?>
<formControlPr xmlns="http://schemas.microsoft.com/office/spreadsheetml/2009/9/main" objectType="CheckBox" fmlaLink="$AU$28" lockText="1" noThreeD="1"/>
</file>

<file path=xl/ctrlProps/ctrlProp95.xml><?xml version="1.0" encoding="utf-8"?>
<formControlPr xmlns="http://schemas.microsoft.com/office/spreadsheetml/2009/9/main" objectType="CheckBox" fmlaLink="$AU$21" lockText="1" noThreeD="1"/>
</file>

<file path=xl/ctrlProps/ctrlProp950.xml><?xml version="1.0" encoding="utf-8"?>
<formControlPr xmlns="http://schemas.microsoft.com/office/spreadsheetml/2009/9/main" objectType="CheckBox" fmlaLink="$AV$28" lockText="1" noThreeD="1"/>
</file>

<file path=xl/ctrlProps/ctrlProp951.xml><?xml version="1.0" encoding="utf-8"?>
<formControlPr xmlns="http://schemas.microsoft.com/office/spreadsheetml/2009/9/main" objectType="CheckBox" fmlaLink="$AU$29" lockText="1" noThreeD="1"/>
</file>

<file path=xl/ctrlProps/ctrlProp952.xml><?xml version="1.0" encoding="utf-8"?>
<formControlPr xmlns="http://schemas.microsoft.com/office/spreadsheetml/2009/9/main" objectType="CheckBox" fmlaLink="$AV$29" lockText="1" noThreeD="1"/>
</file>

<file path=xl/ctrlProps/ctrlProp953.xml><?xml version="1.0" encoding="utf-8"?>
<formControlPr xmlns="http://schemas.microsoft.com/office/spreadsheetml/2009/9/main" objectType="CheckBox" fmlaLink="$AU$30" lockText="1" noThreeD="1"/>
</file>

<file path=xl/ctrlProps/ctrlProp954.xml><?xml version="1.0" encoding="utf-8"?>
<formControlPr xmlns="http://schemas.microsoft.com/office/spreadsheetml/2009/9/main" objectType="CheckBox" fmlaLink="$AV$30" lockText="1" noThreeD="1"/>
</file>

<file path=xl/ctrlProps/ctrlProp955.xml><?xml version="1.0" encoding="utf-8"?>
<formControlPr xmlns="http://schemas.microsoft.com/office/spreadsheetml/2009/9/main" objectType="CheckBox" fmlaLink="$AU$31" lockText="1" noThreeD="1"/>
</file>

<file path=xl/ctrlProps/ctrlProp956.xml><?xml version="1.0" encoding="utf-8"?>
<formControlPr xmlns="http://schemas.microsoft.com/office/spreadsheetml/2009/9/main" objectType="CheckBox" fmlaLink="$AV$31" lockText="1" noThreeD="1"/>
</file>

<file path=xl/ctrlProps/ctrlProp957.xml><?xml version="1.0" encoding="utf-8"?>
<formControlPr xmlns="http://schemas.microsoft.com/office/spreadsheetml/2009/9/main" objectType="CheckBox" fmlaLink="$AU$32" lockText="1" noThreeD="1"/>
</file>

<file path=xl/ctrlProps/ctrlProp958.xml><?xml version="1.0" encoding="utf-8"?>
<formControlPr xmlns="http://schemas.microsoft.com/office/spreadsheetml/2009/9/main" objectType="CheckBox" fmlaLink="$AV$32" lockText="1" noThreeD="1"/>
</file>

<file path=xl/ctrlProps/ctrlProp959.xml><?xml version="1.0" encoding="utf-8"?>
<formControlPr xmlns="http://schemas.microsoft.com/office/spreadsheetml/2009/9/main" objectType="CheckBox" fmlaLink="$AU$33" lockText="1" noThreeD="1"/>
</file>

<file path=xl/ctrlProps/ctrlProp96.xml><?xml version="1.0" encoding="utf-8"?>
<formControlPr xmlns="http://schemas.microsoft.com/office/spreadsheetml/2009/9/main" objectType="CheckBox" fmlaLink="$AV$21" lockText="1" noThreeD="1"/>
</file>

<file path=xl/ctrlProps/ctrlProp960.xml><?xml version="1.0" encoding="utf-8"?>
<formControlPr xmlns="http://schemas.microsoft.com/office/spreadsheetml/2009/9/main" objectType="CheckBox" fmlaLink="$AV$33" lockText="1" noThreeD="1"/>
</file>

<file path=xl/ctrlProps/ctrlProp961.xml><?xml version="1.0" encoding="utf-8"?>
<formControlPr xmlns="http://schemas.microsoft.com/office/spreadsheetml/2009/9/main" objectType="CheckBox" fmlaLink="$AU$14" lockText="1" noThreeD="1"/>
</file>

<file path=xl/ctrlProps/ctrlProp962.xml><?xml version="1.0" encoding="utf-8"?>
<formControlPr xmlns="http://schemas.microsoft.com/office/spreadsheetml/2009/9/main" objectType="CheckBox" fmlaLink="$AV$14" lockText="1" noThreeD="1"/>
</file>

<file path=xl/ctrlProps/ctrlProp963.xml><?xml version="1.0" encoding="utf-8"?>
<formControlPr xmlns="http://schemas.microsoft.com/office/spreadsheetml/2009/9/main" objectType="Radio" firstButton="1" fmlaLink="$AB$4" lockText="1" noThreeD="1"/>
</file>

<file path=xl/ctrlProps/ctrlProp964.xml><?xml version="1.0" encoding="utf-8"?>
<formControlPr xmlns="http://schemas.microsoft.com/office/spreadsheetml/2009/9/main" objectType="Radio" lockText="1" noThreeD="1"/>
</file>

<file path=xl/ctrlProps/ctrlProp965.xml><?xml version="1.0" encoding="utf-8"?>
<formControlPr xmlns="http://schemas.microsoft.com/office/spreadsheetml/2009/9/main" objectType="Radio" lockText="1" noThreeD="1"/>
</file>

<file path=xl/ctrlProps/ctrlProp966.xml><?xml version="1.0" encoding="utf-8"?>
<formControlPr xmlns="http://schemas.microsoft.com/office/spreadsheetml/2009/9/main" objectType="Radio" lockText="1" noThreeD="1"/>
</file>

<file path=xl/ctrlProps/ctrlProp967.xml><?xml version="1.0" encoding="utf-8"?>
<formControlPr xmlns="http://schemas.microsoft.com/office/spreadsheetml/2009/9/main" objectType="Radio" lockText="1" noThreeD="1"/>
</file>

<file path=xl/ctrlProps/ctrlProp968.xml><?xml version="1.0" encoding="utf-8"?>
<formControlPr xmlns="http://schemas.microsoft.com/office/spreadsheetml/2009/9/main" objectType="Radio" lockText="1" noThreeD="1"/>
</file>

<file path=xl/ctrlProps/ctrlProp969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CheckBox" fmlaLink="$AU$22" lockText="1" noThreeD="1"/>
</file>

<file path=xl/ctrlProps/ctrlProp970.xml><?xml version="1.0" encoding="utf-8"?>
<formControlPr xmlns="http://schemas.microsoft.com/office/spreadsheetml/2009/9/main" objectType="Radio" checked="Checked" lockText="1" noThreeD="1"/>
</file>

<file path=xl/ctrlProps/ctrlProp971.xml><?xml version="1.0" encoding="utf-8"?>
<formControlPr xmlns="http://schemas.microsoft.com/office/spreadsheetml/2009/9/main" objectType="GBox" noThreeD="1"/>
</file>

<file path=xl/ctrlProps/ctrlProp972.xml><?xml version="1.0" encoding="utf-8"?>
<formControlPr xmlns="http://schemas.microsoft.com/office/spreadsheetml/2009/9/main" objectType="Radio" firstButton="1" fmlaLink="$AB$5" lockText="1" noThreeD="1"/>
</file>

<file path=xl/ctrlProps/ctrlProp973.xml><?xml version="1.0" encoding="utf-8"?>
<formControlPr xmlns="http://schemas.microsoft.com/office/spreadsheetml/2009/9/main" objectType="Radio" lockText="1" noThreeD="1"/>
</file>

<file path=xl/ctrlProps/ctrlProp974.xml><?xml version="1.0" encoding="utf-8"?>
<formControlPr xmlns="http://schemas.microsoft.com/office/spreadsheetml/2009/9/main" objectType="Radio" lockText="1" noThreeD="1"/>
</file>

<file path=xl/ctrlProps/ctrlProp975.xml><?xml version="1.0" encoding="utf-8"?>
<formControlPr xmlns="http://schemas.microsoft.com/office/spreadsheetml/2009/9/main" objectType="Radio" lockText="1" noThreeD="1"/>
</file>

<file path=xl/ctrlProps/ctrlProp976.xml><?xml version="1.0" encoding="utf-8"?>
<formControlPr xmlns="http://schemas.microsoft.com/office/spreadsheetml/2009/9/main" objectType="Radio" lockText="1" noThreeD="1"/>
</file>

<file path=xl/ctrlProps/ctrlProp977.xml><?xml version="1.0" encoding="utf-8"?>
<formControlPr xmlns="http://schemas.microsoft.com/office/spreadsheetml/2009/9/main" objectType="Radio" lockText="1" noThreeD="1"/>
</file>

<file path=xl/ctrlProps/ctrlProp978.xml><?xml version="1.0" encoding="utf-8"?>
<formControlPr xmlns="http://schemas.microsoft.com/office/spreadsheetml/2009/9/main" objectType="Radio" lockText="1" noThreeD="1"/>
</file>

<file path=xl/ctrlProps/ctrlProp979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CheckBox" fmlaLink="$AV$22" lockText="1" noThreeD="1"/>
</file>

<file path=xl/ctrlProps/ctrlProp980.xml><?xml version="1.0" encoding="utf-8"?>
<formControlPr xmlns="http://schemas.microsoft.com/office/spreadsheetml/2009/9/main" objectType="Radio" lockText="1" noThreeD="1"/>
</file>

<file path=xl/ctrlProps/ctrlProp981.xml><?xml version="1.0" encoding="utf-8"?>
<formControlPr xmlns="http://schemas.microsoft.com/office/spreadsheetml/2009/9/main" objectType="GBox" noThreeD="1"/>
</file>

<file path=xl/ctrlProps/ctrlProp982.xml><?xml version="1.0" encoding="utf-8"?>
<formControlPr xmlns="http://schemas.microsoft.com/office/spreadsheetml/2009/9/main" objectType="Radio" checked="Checked" lockText="1" noThreeD="1"/>
</file>

<file path=xl/ctrlProps/ctrlProp983.xml><?xml version="1.0" encoding="utf-8"?>
<formControlPr xmlns="http://schemas.microsoft.com/office/spreadsheetml/2009/9/main" objectType="CheckBox" fmlaLink="$AU$15" lockText="1" noThreeD="1"/>
</file>

<file path=xl/ctrlProps/ctrlProp984.xml><?xml version="1.0" encoding="utf-8"?>
<formControlPr xmlns="http://schemas.microsoft.com/office/spreadsheetml/2009/9/main" objectType="CheckBox" fmlaLink="$AV$15" lockText="1" noThreeD="1"/>
</file>

<file path=xl/ctrlProps/ctrlProp985.xml><?xml version="1.0" encoding="utf-8"?>
<formControlPr xmlns="http://schemas.microsoft.com/office/spreadsheetml/2009/9/main" objectType="CheckBox" fmlaLink="$AU$16" lockText="1" noThreeD="1"/>
</file>

<file path=xl/ctrlProps/ctrlProp986.xml><?xml version="1.0" encoding="utf-8"?>
<formControlPr xmlns="http://schemas.microsoft.com/office/spreadsheetml/2009/9/main" objectType="CheckBox" fmlaLink="$AV$16" lockText="1" noThreeD="1"/>
</file>

<file path=xl/ctrlProps/ctrlProp987.xml><?xml version="1.0" encoding="utf-8"?>
<formControlPr xmlns="http://schemas.microsoft.com/office/spreadsheetml/2009/9/main" objectType="CheckBox" fmlaLink="$AU$17" lockText="1" noThreeD="1"/>
</file>

<file path=xl/ctrlProps/ctrlProp988.xml><?xml version="1.0" encoding="utf-8"?>
<formControlPr xmlns="http://schemas.microsoft.com/office/spreadsheetml/2009/9/main" objectType="CheckBox" fmlaLink="$AV$17" lockText="1" noThreeD="1"/>
</file>

<file path=xl/ctrlProps/ctrlProp989.xml><?xml version="1.0" encoding="utf-8"?>
<formControlPr xmlns="http://schemas.microsoft.com/office/spreadsheetml/2009/9/main" objectType="CheckBox" fmlaLink="$AU$18" lockText="1" noThreeD="1"/>
</file>

<file path=xl/ctrlProps/ctrlProp99.xml><?xml version="1.0" encoding="utf-8"?>
<formControlPr xmlns="http://schemas.microsoft.com/office/spreadsheetml/2009/9/main" objectType="CheckBox" fmlaLink="$AU$23" lockText="1" noThreeD="1"/>
</file>

<file path=xl/ctrlProps/ctrlProp990.xml><?xml version="1.0" encoding="utf-8"?>
<formControlPr xmlns="http://schemas.microsoft.com/office/spreadsheetml/2009/9/main" objectType="CheckBox" fmlaLink="$AV$18" lockText="1" noThreeD="1"/>
</file>

<file path=xl/ctrlProps/ctrlProp991.xml><?xml version="1.0" encoding="utf-8"?>
<formControlPr xmlns="http://schemas.microsoft.com/office/spreadsheetml/2009/9/main" objectType="CheckBox" fmlaLink="$AU$19" lockText="1" noThreeD="1"/>
</file>

<file path=xl/ctrlProps/ctrlProp992.xml><?xml version="1.0" encoding="utf-8"?>
<formControlPr xmlns="http://schemas.microsoft.com/office/spreadsheetml/2009/9/main" objectType="CheckBox" fmlaLink="$AV$19" lockText="1" noThreeD="1"/>
</file>

<file path=xl/ctrlProps/ctrlProp993.xml><?xml version="1.0" encoding="utf-8"?>
<formControlPr xmlns="http://schemas.microsoft.com/office/spreadsheetml/2009/9/main" objectType="CheckBox" fmlaLink="$AU$20" lockText="1" noThreeD="1"/>
</file>

<file path=xl/ctrlProps/ctrlProp994.xml><?xml version="1.0" encoding="utf-8"?>
<formControlPr xmlns="http://schemas.microsoft.com/office/spreadsheetml/2009/9/main" objectType="CheckBox" fmlaLink="$AV$20" lockText="1" noThreeD="1"/>
</file>

<file path=xl/ctrlProps/ctrlProp995.xml><?xml version="1.0" encoding="utf-8"?>
<formControlPr xmlns="http://schemas.microsoft.com/office/spreadsheetml/2009/9/main" objectType="CheckBox" fmlaLink="$AU$21" lockText="1" noThreeD="1"/>
</file>

<file path=xl/ctrlProps/ctrlProp996.xml><?xml version="1.0" encoding="utf-8"?>
<formControlPr xmlns="http://schemas.microsoft.com/office/spreadsheetml/2009/9/main" objectType="CheckBox" fmlaLink="$AV$21" lockText="1" noThreeD="1"/>
</file>

<file path=xl/ctrlProps/ctrlProp997.xml><?xml version="1.0" encoding="utf-8"?>
<formControlPr xmlns="http://schemas.microsoft.com/office/spreadsheetml/2009/9/main" objectType="CheckBox" fmlaLink="$AU$22" lockText="1" noThreeD="1"/>
</file>

<file path=xl/ctrlProps/ctrlProp998.xml><?xml version="1.0" encoding="utf-8"?>
<formControlPr xmlns="http://schemas.microsoft.com/office/spreadsheetml/2009/9/main" objectType="CheckBox" fmlaLink="$AV$22" lockText="1" noThreeD="1"/>
</file>

<file path=xl/ctrlProps/ctrlProp999.xml><?xml version="1.0" encoding="utf-8"?>
<formControlPr xmlns="http://schemas.microsoft.com/office/spreadsheetml/2009/9/main" objectType="CheckBox" fmlaLink="$AU$23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13</xdr:row>
          <xdr:rowOff>28575</xdr:rowOff>
        </xdr:from>
        <xdr:to>
          <xdr:col>12</xdr:col>
          <xdr:colOff>0</xdr:colOff>
          <xdr:row>13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13</xdr:row>
          <xdr:rowOff>38100</xdr:rowOff>
        </xdr:from>
        <xdr:to>
          <xdr:col>15</xdr:col>
          <xdr:colOff>95250</xdr:colOff>
          <xdr:row>13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</xdr:row>
          <xdr:rowOff>66675</xdr:rowOff>
        </xdr:from>
        <xdr:to>
          <xdr:col>7</xdr:col>
          <xdr:colOff>9525</xdr:colOff>
          <xdr:row>3</xdr:row>
          <xdr:rowOff>266700</xdr:rowOff>
        </xdr:to>
        <xdr:sp macro="" textlink="">
          <xdr:nvSpPr>
            <xdr:cNvPr id="1304" name="Option Button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</xdr:row>
          <xdr:rowOff>66675</xdr:rowOff>
        </xdr:from>
        <xdr:to>
          <xdr:col>7</xdr:col>
          <xdr:colOff>523875</xdr:colOff>
          <xdr:row>3</xdr:row>
          <xdr:rowOff>266700</xdr:rowOff>
        </xdr:to>
        <xdr:sp macro="" textlink="">
          <xdr:nvSpPr>
            <xdr:cNvPr id="1305" name="Option Button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3</xdr:row>
          <xdr:rowOff>66675</xdr:rowOff>
        </xdr:from>
        <xdr:to>
          <xdr:col>8</xdr:col>
          <xdr:colOff>695325</xdr:colOff>
          <xdr:row>3</xdr:row>
          <xdr:rowOff>266700</xdr:rowOff>
        </xdr:to>
        <xdr:sp macro="" textlink="">
          <xdr:nvSpPr>
            <xdr:cNvPr id="1306" name="Option Button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3</xdr:row>
          <xdr:rowOff>66675</xdr:rowOff>
        </xdr:from>
        <xdr:to>
          <xdr:col>8</xdr:col>
          <xdr:colOff>1209675</xdr:colOff>
          <xdr:row>3</xdr:row>
          <xdr:rowOff>266700</xdr:rowOff>
        </xdr:to>
        <xdr:sp macro="" textlink="">
          <xdr:nvSpPr>
            <xdr:cNvPr id="1307" name="Option Button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885825</xdr:colOff>
          <xdr:row>3</xdr:row>
          <xdr:rowOff>66675</xdr:rowOff>
        </xdr:from>
        <xdr:to>
          <xdr:col>8</xdr:col>
          <xdr:colOff>1724025</xdr:colOff>
          <xdr:row>3</xdr:row>
          <xdr:rowOff>266700</xdr:rowOff>
        </xdr:to>
        <xdr:sp macro="" textlink="">
          <xdr:nvSpPr>
            <xdr:cNvPr id="1308" name="Option Button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1400175</xdr:colOff>
          <xdr:row>3</xdr:row>
          <xdr:rowOff>66675</xdr:rowOff>
        </xdr:from>
        <xdr:to>
          <xdr:col>9</xdr:col>
          <xdr:colOff>114300</xdr:colOff>
          <xdr:row>3</xdr:row>
          <xdr:rowOff>266700</xdr:rowOff>
        </xdr:to>
        <xdr:sp macro="" textlink="">
          <xdr:nvSpPr>
            <xdr:cNvPr id="1309" name="Option Button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1914525</xdr:colOff>
          <xdr:row>3</xdr:row>
          <xdr:rowOff>66675</xdr:rowOff>
        </xdr:from>
        <xdr:to>
          <xdr:col>11</xdr:col>
          <xdr:colOff>142875</xdr:colOff>
          <xdr:row>3</xdr:row>
          <xdr:rowOff>266700</xdr:rowOff>
        </xdr:to>
        <xdr:sp macro="" textlink="">
          <xdr:nvSpPr>
            <xdr:cNvPr id="1310" name="Option Button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</xdr:row>
          <xdr:rowOff>66675</xdr:rowOff>
        </xdr:from>
        <xdr:to>
          <xdr:col>13</xdr:col>
          <xdr:colOff>152400</xdr:colOff>
          <xdr:row>3</xdr:row>
          <xdr:rowOff>266700</xdr:rowOff>
        </xdr:to>
        <xdr:sp macro="" textlink="">
          <xdr:nvSpPr>
            <xdr:cNvPr id="1314" name="Option Button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2</xdr:row>
          <xdr:rowOff>266700</xdr:rowOff>
        </xdr:from>
        <xdr:to>
          <xdr:col>15</xdr:col>
          <xdr:colOff>228600</xdr:colOff>
          <xdr:row>4</xdr:row>
          <xdr:rowOff>9525</xdr:rowOff>
        </xdr:to>
        <xdr:sp macro="" textlink="">
          <xdr:nvSpPr>
            <xdr:cNvPr id="1315" name="Group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76200</xdr:rowOff>
        </xdr:from>
        <xdr:to>
          <xdr:col>7</xdr:col>
          <xdr:colOff>0</xdr:colOff>
          <xdr:row>4</xdr:row>
          <xdr:rowOff>276225</xdr:rowOff>
        </xdr:to>
        <xdr:sp macro="" textlink="">
          <xdr:nvSpPr>
            <xdr:cNvPr id="1330" name="Option Button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</xdr:row>
          <xdr:rowOff>76200</xdr:rowOff>
        </xdr:from>
        <xdr:to>
          <xdr:col>7</xdr:col>
          <xdr:colOff>514350</xdr:colOff>
          <xdr:row>4</xdr:row>
          <xdr:rowOff>276225</xdr:rowOff>
        </xdr:to>
        <xdr:sp macro="" textlink="">
          <xdr:nvSpPr>
            <xdr:cNvPr id="1331" name="Option Button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</xdr:row>
          <xdr:rowOff>76200</xdr:rowOff>
        </xdr:from>
        <xdr:to>
          <xdr:col>8</xdr:col>
          <xdr:colOff>171450</xdr:colOff>
          <xdr:row>4</xdr:row>
          <xdr:rowOff>276225</xdr:rowOff>
        </xdr:to>
        <xdr:sp macro="" textlink="">
          <xdr:nvSpPr>
            <xdr:cNvPr id="1332" name="Option Button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</xdr:row>
          <xdr:rowOff>76200</xdr:rowOff>
        </xdr:from>
        <xdr:to>
          <xdr:col>8</xdr:col>
          <xdr:colOff>685800</xdr:colOff>
          <xdr:row>4</xdr:row>
          <xdr:rowOff>276225</xdr:rowOff>
        </xdr:to>
        <xdr:sp macro="" textlink="">
          <xdr:nvSpPr>
            <xdr:cNvPr id="1333" name="Option Button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4</xdr:row>
          <xdr:rowOff>76200</xdr:rowOff>
        </xdr:from>
        <xdr:to>
          <xdr:col>8</xdr:col>
          <xdr:colOff>1200150</xdr:colOff>
          <xdr:row>4</xdr:row>
          <xdr:rowOff>276225</xdr:rowOff>
        </xdr:to>
        <xdr:sp macro="" textlink="">
          <xdr:nvSpPr>
            <xdr:cNvPr id="1334" name="Option Button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876300</xdr:colOff>
          <xdr:row>4</xdr:row>
          <xdr:rowOff>76200</xdr:rowOff>
        </xdr:from>
        <xdr:to>
          <xdr:col>8</xdr:col>
          <xdr:colOff>1714500</xdr:colOff>
          <xdr:row>4</xdr:row>
          <xdr:rowOff>276225</xdr:rowOff>
        </xdr:to>
        <xdr:sp macro="" textlink="">
          <xdr:nvSpPr>
            <xdr:cNvPr id="1335" name="Option Button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1390650</xdr:colOff>
          <xdr:row>4</xdr:row>
          <xdr:rowOff>76200</xdr:rowOff>
        </xdr:from>
        <xdr:to>
          <xdr:col>9</xdr:col>
          <xdr:colOff>104775</xdr:colOff>
          <xdr:row>4</xdr:row>
          <xdr:rowOff>276225</xdr:rowOff>
        </xdr:to>
        <xdr:sp macro="" textlink="">
          <xdr:nvSpPr>
            <xdr:cNvPr id="1336" name="Option Button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1905000</xdr:colOff>
          <xdr:row>4</xdr:row>
          <xdr:rowOff>76200</xdr:rowOff>
        </xdr:from>
        <xdr:to>
          <xdr:col>11</xdr:col>
          <xdr:colOff>133350</xdr:colOff>
          <xdr:row>4</xdr:row>
          <xdr:rowOff>276225</xdr:rowOff>
        </xdr:to>
        <xdr:sp macro="" textlink="">
          <xdr:nvSpPr>
            <xdr:cNvPr id="1337" name="Option Button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</xdr:row>
          <xdr:rowOff>76200</xdr:rowOff>
        </xdr:from>
        <xdr:to>
          <xdr:col>13</xdr:col>
          <xdr:colOff>152400</xdr:colOff>
          <xdr:row>4</xdr:row>
          <xdr:rowOff>276225</xdr:rowOff>
        </xdr:to>
        <xdr:sp macro="" textlink="">
          <xdr:nvSpPr>
            <xdr:cNvPr id="1338" name="Option Button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</xdr:row>
          <xdr:rowOff>57150</xdr:rowOff>
        </xdr:from>
        <xdr:to>
          <xdr:col>15</xdr:col>
          <xdr:colOff>228600</xdr:colOff>
          <xdr:row>5</xdr:row>
          <xdr:rowOff>133350</xdr:rowOff>
        </xdr:to>
        <xdr:sp macro="" textlink="">
          <xdr:nvSpPr>
            <xdr:cNvPr id="1340" name="Group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76200</xdr:rowOff>
        </xdr:from>
        <xdr:to>
          <xdr:col>15</xdr:col>
          <xdr:colOff>180975</xdr:colOff>
          <xdr:row>4</xdr:row>
          <xdr:rowOff>276225</xdr:rowOff>
        </xdr:to>
        <xdr:sp macro="" textlink="">
          <xdr:nvSpPr>
            <xdr:cNvPr id="1341" name="Option Button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14</xdr:row>
          <xdr:rowOff>28575</xdr:rowOff>
        </xdr:from>
        <xdr:to>
          <xdr:col>12</xdr:col>
          <xdr:colOff>0</xdr:colOff>
          <xdr:row>14</xdr:row>
          <xdr:rowOff>238125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14</xdr:row>
          <xdr:rowOff>38100</xdr:rowOff>
        </xdr:from>
        <xdr:to>
          <xdr:col>15</xdr:col>
          <xdr:colOff>95250</xdr:colOff>
          <xdr:row>14</xdr:row>
          <xdr:rowOff>247650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15</xdr:row>
          <xdr:rowOff>28575</xdr:rowOff>
        </xdr:from>
        <xdr:to>
          <xdr:col>12</xdr:col>
          <xdr:colOff>0</xdr:colOff>
          <xdr:row>15</xdr:row>
          <xdr:rowOff>238125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15</xdr:row>
          <xdr:rowOff>38100</xdr:rowOff>
        </xdr:from>
        <xdr:to>
          <xdr:col>15</xdr:col>
          <xdr:colOff>95250</xdr:colOff>
          <xdr:row>15</xdr:row>
          <xdr:rowOff>247650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16</xdr:row>
          <xdr:rowOff>28575</xdr:rowOff>
        </xdr:from>
        <xdr:to>
          <xdr:col>12</xdr:col>
          <xdr:colOff>0</xdr:colOff>
          <xdr:row>16</xdr:row>
          <xdr:rowOff>238125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16</xdr:row>
          <xdr:rowOff>38100</xdr:rowOff>
        </xdr:from>
        <xdr:to>
          <xdr:col>15</xdr:col>
          <xdr:colOff>95250</xdr:colOff>
          <xdr:row>16</xdr:row>
          <xdr:rowOff>247650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28575</xdr:rowOff>
        </xdr:from>
        <xdr:to>
          <xdr:col>12</xdr:col>
          <xdr:colOff>0</xdr:colOff>
          <xdr:row>17</xdr:row>
          <xdr:rowOff>238125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17</xdr:row>
          <xdr:rowOff>38100</xdr:rowOff>
        </xdr:from>
        <xdr:to>
          <xdr:col>15</xdr:col>
          <xdr:colOff>95250</xdr:colOff>
          <xdr:row>17</xdr:row>
          <xdr:rowOff>247650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18</xdr:row>
          <xdr:rowOff>28575</xdr:rowOff>
        </xdr:from>
        <xdr:to>
          <xdr:col>12</xdr:col>
          <xdr:colOff>0</xdr:colOff>
          <xdr:row>18</xdr:row>
          <xdr:rowOff>238125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18</xdr:row>
          <xdr:rowOff>38100</xdr:rowOff>
        </xdr:from>
        <xdr:to>
          <xdr:col>15</xdr:col>
          <xdr:colOff>95250</xdr:colOff>
          <xdr:row>18</xdr:row>
          <xdr:rowOff>247650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28575</xdr:rowOff>
        </xdr:from>
        <xdr:to>
          <xdr:col>12</xdr:col>
          <xdr:colOff>0</xdr:colOff>
          <xdr:row>19</xdr:row>
          <xdr:rowOff>238125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19</xdr:row>
          <xdr:rowOff>38100</xdr:rowOff>
        </xdr:from>
        <xdr:to>
          <xdr:col>15</xdr:col>
          <xdr:colOff>95250</xdr:colOff>
          <xdr:row>19</xdr:row>
          <xdr:rowOff>247650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20</xdr:row>
          <xdr:rowOff>28575</xdr:rowOff>
        </xdr:from>
        <xdr:to>
          <xdr:col>12</xdr:col>
          <xdr:colOff>0</xdr:colOff>
          <xdr:row>20</xdr:row>
          <xdr:rowOff>238125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20</xdr:row>
          <xdr:rowOff>38100</xdr:rowOff>
        </xdr:from>
        <xdr:to>
          <xdr:col>15</xdr:col>
          <xdr:colOff>95250</xdr:colOff>
          <xdr:row>20</xdr:row>
          <xdr:rowOff>247650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21</xdr:row>
          <xdr:rowOff>28575</xdr:rowOff>
        </xdr:from>
        <xdr:to>
          <xdr:col>12</xdr:col>
          <xdr:colOff>0</xdr:colOff>
          <xdr:row>21</xdr:row>
          <xdr:rowOff>238125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21</xdr:row>
          <xdr:rowOff>38100</xdr:rowOff>
        </xdr:from>
        <xdr:to>
          <xdr:col>15</xdr:col>
          <xdr:colOff>95250</xdr:colOff>
          <xdr:row>21</xdr:row>
          <xdr:rowOff>247650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22</xdr:row>
          <xdr:rowOff>28575</xdr:rowOff>
        </xdr:from>
        <xdr:to>
          <xdr:col>12</xdr:col>
          <xdr:colOff>0</xdr:colOff>
          <xdr:row>22</xdr:row>
          <xdr:rowOff>238125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22</xdr:row>
          <xdr:rowOff>38100</xdr:rowOff>
        </xdr:from>
        <xdr:to>
          <xdr:col>15</xdr:col>
          <xdr:colOff>95250</xdr:colOff>
          <xdr:row>22</xdr:row>
          <xdr:rowOff>247650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23</xdr:row>
          <xdr:rowOff>28575</xdr:rowOff>
        </xdr:from>
        <xdr:to>
          <xdr:col>12</xdr:col>
          <xdr:colOff>0</xdr:colOff>
          <xdr:row>23</xdr:row>
          <xdr:rowOff>238125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23</xdr:row>
          <xdr:rowOff>38100</xdr:rowOff>
        </xdr:from>
        <xdr:to>
          <xdr:col>15</xdr:col>
          <xdr:colOff>95250</xdr:colOff>
          <xdr:row>23</xdr:row>
          <xdr:rowOff>247650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24</xdr:row>
          <xdr:rowOff>28575</xdr:rowOff>
        </xdr:from>
        <xdr:to>
          <xdr:col>12</xdr:col>
          <xdr:colOff>0</xdr:colOff>
          <xdr:row>24</xdr:row>
          <xdr:rowOff>238125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24</xdr:row>
          <xdr:rowOff>38100</xdr:rowOff>
        </xdr:from>
        <xdr:to>
          <xdr:col>15</xdr:col>
          <xdr:colOff>95250</xdr:colOff>
          <xdr:row>24</xdr:row>
          <xdr:rowOff>247650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25</xdr:row>
          <xdr:rowOff>28575</xdr:rowOff>
        </xdr:from>
        <xdr:to>
          <xdr:col>12</xdr:col>
          <xdr:colOff>0</xdr:colOff>
          <xdr:row>25</xdr:row>
          <xdr:rowOff>238125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25</xdr:row>
          <xdr:rowOff>38100</xdr:rowOff>
        </xdr:from>
        <xdr:to>
          <xdr:col>15</xdr:col>
          <xdr:colOff>95250</xdr:colOff>
          <xdr:row>25</xdr:row>
          <xdr:rowOff>247650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26</xdr:row>
          <xdr:rowOff>28575</xdr:rowOff>
        </xdr:from>
        <xdr:to>
          <xdr:col>12</xdr:col>
          <xdr:colOff>0</xdr:colOff>
          <xdr:row>26</xdr:row>
          <xdr:rowOff>238125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26</xdr:row>
          <xdr:rowOff>38100</xdr:rowOff>
        </xdr:from>
        <xdr:to>
          <xdr:col>15</xdr:col>
          <xdr:colOff>95250</xdr:colOff>
          <xdr:row>26</xdr:row>
          <xdr:rowOff>247650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27</xdr:row>
          <xdr:rowOff>28575</xdr:rowOff>
        </xdr:from>
        <xdr:to>
          <xdr:col>12</xdr:col>
          <xdr:colOff>0</xdr:colOff>
          <xdr:row>27</xdr:row>
          <xdr:rowOff>238125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27</xdr:row>
          <xdr:rowOff>38100</xdr:rowOff>
        </xdr:from>
        <xdr:to>
          <xdr:col>15</xdr:col>
          <xdr:colOff>95250</xdr:colOff>
          <xdr:row>27</xdr:row>
          <xdr:rowOff>247650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28</xdr:row>
          <xdr:rowOff>28575</xdr:rowOff>
        </xdr:from>
        <xdr:to>
          <xdr:col>12</xdr:col>
          <xdr:colOff>0</xdr:colOff>
          <xdr:row>28</xdr:row>
          <xdr:rowOff>238125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28</xdr:row>
          <xdr:rowOff>38100</xdr:rowOff>
        </xdr:from>
        <xdr:to>
          <xdr:col>15</xdr:col>
          <xdr:colOff>95250</xdr:colOff>
          <xdr:row>28</xdr:row>
          <xdr:rowOff>247650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29</xdr:row>
          <xdr:rowOff>28575</xdr:rowOff>
        </xdr:from>
        <xdr:to>
          <xdr:col>12</xdr:col>
          <xdr:colOff>0</xdr:colOff>
          <xdr:row>29</xdr:row>
          <xdr:rowOff>238125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29</xdr:row>
          <xdr:rowOff>38100</xdr:rowOff>
        </xdr:from>
        <xdr:to>
          <xdr:col>15</xdr:col>
          <xdr:colOff>95250</xdr:colOff>
          <xdr:row>29</xdr:row>
          <xdr:rowOff>247650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30</xdr:row>
          <xdr:rowOff>28575</xdr:rowOff>
        </xdr:from>
        <xdr:to>
          <xdr:col>12</xdr:col>
          <xdr:colOff>0</xdr:colOff>
          <xdr:row>30</xdr:row>
          <xdr:rowOff>238125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30</xdr:row>
          <xdr:rowOff>38100</xdr:rowOff>
        </xdr:from>
        <xdr:to>
          <xdr:col>15</xdr:col>
          <xdr:colOff>95250</xdr:colOff>
          <xdr:row>30</xdr:row>
          <xdr:rowOff>247650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31</xdr:row>
          <xdr:rowOff>28575</xdr:rowOff>
        </xdr:from>
        <xdr:to>
          <xdr:col>12</xdr:col>
          <xdr:colOff>0</xdr:colOff>
          <xdr:row>31</xdr:row>
          <xdr:rowOff>238125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31</xdr:row>
          <xdr:rowOff>38100</xdr:rowOff>
        </xdr:from>
        <xdr:to>
          <xdr:col>15</xdr:col>
          <xdr:colOff>95250</xdr:colOff>
          <xdr:row>31</xdr:row>
          <xdr:rowOff>247650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32</xdr:row>
          <xdr:rowOff>28575</xdr:rowOff>
        </xdr:from>
        <xdr:to>
          <xdr:col>12</xdr:col>
          <xdr:colOff>0</xdr:colOff>
          <xdr:row>32</xdr:row>
          <xdr:rowOff>238125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32</xdr:row>
          <xdr:rowOff>38100</xdr:rowOff>
        </xdr:from>
        <xdr:to>
          <xdr:col>15</xdr:col>
          <xdr:colOff>95250</xdr:colOff>
          <xdr:row>32</xdr:row>
          <xdr:rowOff>247650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409575</xdr:colOff>
          <xdr:row>22</xdr:row>
          <xdr:rowOff>0</xdr:rowOff>
        </xdr:from>
        <xdr:to>
          <xdr:col>17</xdr:col>
          <xdr:colOff>3028950</xdr:colOff>
          <xdr:row>24</xdr:row>
          <xdr:rowOff>228600</xdr:rowOff>
        </xdr:to>
        <xdr:sp macro="" textlink="">
          <xdr:nvSpPr>
            <xdr:cNvPr id="1380" name="Object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13</xdr:row>
          <xdr:rowOff>28575</xdr:rowOff>
        </xdr:from>
        <xdr:to>
          <xdr:col>12</xdr:col>
          <xdr:colOff>0</xdr:colOff>
          <xdr:row>13</xdr:row>
          <xdr:rowOff>238125</xdr:rowOff>
        </xdr:to>
        <xdr:sp macro="" textlink="">
          <xdr:nvSpPr>
            <xdr:cNvPr id="37889" name="Check Box 1" hidden="1">
              <a:extLst>
                <a:ext uri="{63B3BB69-23CF-44E3-9099-C40C66FF867C}">
                  <a14:compatExt spid="_x0000_s37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13</xdr:row>
          <xdr:rowOff>38100</xdr:rowOff>
        </xdr:from>
        <xdr:to>
          <xdr:col>15</xdr:col>
          <xdr:colOff>95250</xdr:colOff>
          <xdr:row>13</xdr:row>
          <xdr:rowOff>247650</xdr:rowOff>
        </xdr:to>
        <xdr:sp macro="" textlink="">
          <xdr:nvSpPr>
            <xdr:cNvPr id="37890" name="Check Box 2" hidden="1">
              <a:extLst>
                <a:ext uri="{63B3BB69-23CF-44E3-9099-C40C66FF867C}">
                  <a14:compatExt spid="_x0000_s37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</xdr:row>
          <xdr:rowOff>66675</xdr:rowOff>
        </xdr:from>
        <xdr:to>
          <xdr:col>7</xdr:col>
          <xdr:colOff>9525</xdr:colOff>
          <xdr:row>3</xdr:row>
          <xdr:rowOff>266700</xdr:rowOff>
        </xdr:to>
        <xdr:sp macro="" textlink="">
          <xdr:nvSpPr>
            <xdr:cNvPr id="37891" name="Option Button 3" hidden="1">
              <a:extLst>
                <a:ext uri="{63B3BB69-23CF-44E3-9099-C40C66FF867C}">
                  <a14:compatExt spid="_x0000_s37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</xdr:row>
          <xdr:rowOff>66675</xdr:rowOff>
        </xdr:from>
        <xdr:to>
          <xdr:col>7</xdr:col>
          <xdr:colOff>523875</xdr:colOff>
          <xdr:row>3</xdr:row>
          <xdr:rowOff>266700</xdr:rowOff>
        </xdr:to>
        <xdr:sp macro="" textlink="">
          <xdr:nvSpPr>
            <xdr:cNvPr id="37892" name="Option Button 4" hidden="1">
              <a:extLst>
                <a:ext uri="{63B3BB69-23CF-44E3-9099-C40C66FF867C}">
                  <a14:compatExt spid="_x0000_s378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3</xdr:row>
          <xdr:rowOff>66675</xdr:rowOff>
        </xdr:from>
        <xdr:to>
          <xdr:col>8</xdr:col>
          <xdr:colOff>695325</xdr:colOff>
          <xdr:row>3</xdr:row>
          <xdr:rowOff>266700</xdr:rowOff>
        </xdr:to>
        <xdr:sp macro="" textlink="">
          <xdr:nvSpPr>
            <xdr:cNvPr id="37893" name="Option Button 5" hidden="1">
              <a:extLst>
                <a:ext uri="{63B3BB69-23CF-44E3-9099-C40C66FF867C}">
                  <a14:compatExt spid="_x0000_s378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3</xdr:row>
          <xdr:rowOff>66675</xdr:rowOff>
        </xdr:from>
        <xdr:to>
          <xdr:col>8</xdr:col>
          <xdr:colOff>1209675</xdr:colOff>
          <xdr:row>3</xdr:row>
          <xdr:rowOff>266700</xdr:rowOff>
        </xdr:to>
        <xdr:sp macro="" textlink="">
          <xdr:nvSpPr>
            <xdr:cNvPr id="37894" name="Option Button 6" hidden="1">
              <a:extLst>
                <a:ext uri="{63B3BB69-23CF-44E3-9099-C40C66FF867C}">
                  <a14:compatExt spid="_x0000_s378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885825</xdr:colOff>
          <xdr:row>3</xdr:row>
          <xdr:rowOff>66675</xdr:rowOff>
        </xdr:from>
        <xdr:to>
          <xdr:col>8</xdr:col>
          <xdr:colOff>1724025</xdr:colOff>
          <xdr:row>3</xdr:row>
          <xdr:rowOff>266700</xdr:rowOff>
        </xdr:to>
        <xdr:sp macro="" textlink="">
          <xdr:nvSpPr>
            <xdr:cNvPr id="37895" name="Option Button 7" hidden="1">
              <a:extLst>
                <a:ext uri="{63B3BB69-23CF-44E3-9099-C40C66FF867C}">
                  <a14:compatExt spid="_x0000_s37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1400175</xdr:colOff>
          <xdr:row>3</xdr:row>
          <xdr:rowOff>66675</xdr:rowOff>
        </xdr:from>
        <xdr:to>
          <xdr:col>9</xdr:col>
          <xdr:colOff>114300</xdr:colOff>
          <xdr:row>3</xdr:row>
          <xdr:rowOff>266700</xdr:rowOff>
        </xdr:to>
        <xdr:sp macro="" textlink="">
          <xdr:nvSpPr>
            <xdr:cNvPr id="37896" name="Option Button 8" hidden="1">
              <a:extLst>
                <a:ext uri="{63B3BB69-23CF-44E3-9099-C40C66FF867C}">
                  <a14:compatExt spid="_x0000_s37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1914525</xdr:colOff>
          <xdr:row>3</xdr:row>
          <xdr:rowOff>66675</xdr:rowOff>
        </xdr:from>
        <xdr:to>
          <xdr:col>11</xdr:col>
          <xdr:colOff>142875</xdr:colOff>
          <xdr:row>3</xdr:row>
          <xdr:rowOff>266700</xdr:rowOff>
        </xdr:to>
        <xdr:sp macro="" textlink="">
          <xdr:nvSpPr>
            <xdr:cNvPr id="37897" name="Option Button 9" hidden="1">
              <a:extLst>
                <a:ext uri="{63B3BB69-23CF-44E3-9099-C40C66FF867C}">
                  <a14:compatExt spid="_x0000_s37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</xdr:row>
          <xdr:rowOff>66675</xdr:rowOff>
        </xdr:from>
        <xdr:to>
          <xdr:col>13</xdr:col>
          <xdr:colOff>152400</xdr:colOff>
          <xdr:row>3</xdr:row>
          <xdr:rowOff>266700</xdr:rowOff>
        </xdr:to>
        <xdr:sp macro="" textlink="">
          <xdr:nvSpPr>
            <xdr:cNvPr id="37898" name="Option Button 10" hidden="1">
              <a:extLst>
                <a:ext uri="{63B3BB69-23CF-44E3-9099-C40C66FF867C}">
                  <a14:compatExt spid="_x0000_s37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2</xdr:row>
          <xdr:rowOff>266700</xdr:rowOff>
        </xdr:from>
        <xdr:to>
          <xdr:col>15</xdr:col>
          <xdr:colOff>228600</xdr:colOff>
          <xdr:row>4</xdr:row>
          <xdr:rowOff>9525</xdr:rowOff>
        </xdr:to>
        <xdr:sp macro="" textlink="">
          <xdr:nvSpPr>
            <xdr:cNvPr id="37899" name="Group Box 11" hidden="1">
              <a:extLst>
                <a:ext uri="{63B3BB69-23CF-44E3-9099-C40C66FF867C}">
                  <a14:compatExt spid="_x0000_s37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76200</xdr:rowOff>
        </xdr:from>
        <xdr:to>
          <xdr:col>7</xdr:col>
          <xdr:colOff>0</xdr:colOff>
          <xdr:row>4</xdr:row>
          <xdr:rowOff>276225</xdr:rowOff>
        </xdr:to>
        <xdr:sp macro="" textlink="">
          <xdr:nvSpPr>
            <xdr:cNvPr id="37900" name="Option Button 12" hidden="1">
              <a:extLst>
                <a:ext uri="{63B3BB69-23CF-44E3-9099-C40C66FF867C}">
                  <a14:compatExt spid="_x0000_s37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</xdr:row>
          <xdr:rowOff>76200</xdr:rowOff>
        </xdr:from>
        <xdr:to>
          <xdr:col>7</xdr:col>
          <xdr:colOff>514350</xdr:colOff>
          <xdr:row>4</xdr:row>
          <xdr:rowOff>276225</xdr:rowOff>
        </xdr:to>
        <xdr:sp macro="" textlink="">
          <xdr:nvSpPr>
            <xdr:cNvPr id="37901" name="Option Button 13" hidden="1">
              <a:extLst>
                <a:ext uri="{63B3BB69-23CF-44E3-9099-C40C66FF867C}">
                  <a14:compatExt spid="_x0000_s37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</xdr:row>
          <xdr:rowOff>76200</xdr:rowOff>
        </xdr:from>
        <xdr:to>
          <xdr:col>8</xdr:col>
          <xdr:colOff>171450</xdr:colOff>
          <xdr:row>4</xdr:row>
          <xdr:rowOff>276225</xdr:rowOff>
        </xdr:to>
        <xdr:sp macro="" textlink="">
          <xdr:nvSpPr>
            <xdr:cNvPr id="37902" name="Option Button 14" hidden="1">
              <a:extLst>
                <a:ext uri="{63B3BB69-23CF-44E3-9099-C40C66FF867C}">
                  <a14:compatExt spid="_x0000_s379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</xdr:row>
          <xdr:rowOff>76200</xdr:rowOff>
        </xdr:from>
        <xdr:to>
          <xdr:col>8</xdr:col>
          <xdr:colOff>685800</xdr:colOff>
          <xdr:row>4</xdr:row>
          <xdr:rowOff>276225</xdr:rowOff>
        </xdr:to>
        <xdr:sp macro="" textlink="">
          <xdr:nvSpPr>
            <xdr:cNvPr id="37903" name="Option Button 15" hidden="1">
              <a:extLst>
                <a:ext uri="{63B3BB69-23CF-44E3-9099-C40C66FF867C}">
                  <a14:compatExt spid="_x0000_s379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4</xdr:row>
          <xdr:rowOff>76200</xdr:rowOff>
        </xdr:from>
        <xdr:to>
          <xdr:col>8</xdr:col>
          <xdr:colOff>1200150</xdr:colOff>
          <xdr:row>4</xdr:row>
          <xdr:rowOff>276225</xdr:rowOff>
        </xdr:to>
        <xdr:sp macro="" textlink="">
          <xdr:nvSpPr>
            <xdr:cNvPr id="37904" name="Option Button 16" hidden="1">
              <a:extLst>
                <a:ext uri="{63B3BB69-23CF-44E3-9099-C40C66FF867C}">
                  <a14:compatExt spid="_x0000_s379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876300</xdr:colOff>
          <xdr:row>4</xdr:row>
          <xdr:rowOff>76200</xdr:rowOff>
        </xdr:from>
        <xdr:to>
          <xdr:col>8</xdr:col>
          <xdr:colOff>1714500</xdr:colOff>
          <xdr:row>4</xdr:row>
          <xdr:rowOff>276225</xdr:rowOff>
        </xdr:to>
        <xdr:sp macro="" textlink="">
          <xdr:nvSpPr>
            <xdr:cNvPr id="37905" name="Option Button 17" hidden="1">
              <a:extLst>
                <a:ext uri="{63B3BB69-23CF-44E3-9099-C40C66FF867C}">
                  <a14:compatExt spid="_x0000_s379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1390650</xdr:colOff>
          <xdr:row>4</xdr:row>
          <xdr:rowOff>76200</xdr:rowOff>
        </xdr:from>
        <xdr:to>
          <xdr:col>9</xdr:col>
          <xdr:colOff>104775</xdr:colOff>
          <xdr:row>4</xdr:row>
          <xdr:rowOff>276225</xdr:rowOff>
        </xdr:to>
        <xdr:sp macro="" textlink="">
          <xdr:nvSpPr>
            <xdr:cNvPr id="37906" name="Option Button 18" hidden="1">
              <a:extLst>
                <a:ext uri="{63B3BB69-23CF-44E3-9099-C40C66FF867C}">
                  <a14:compatExt spid="_x0000_s379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1905000</xdr:colOff>
          <xdr:row>4</xdr:row>
          <xdr:rowOff>76200</xdr:rowOff>
        </xdr:from>
        <xdr:to>
          <xdr:col>11</xdr:col>
          <xdr:colOff>133350</xdr:colOff>
          <xdr:row>4</xdr:row>
          <xdr:rowOff>276225</xdr:rowOff>
        </xdr:to>
        <xdr:sp macro="" textlink="">
          <xdr:nvSpPr>
            <xdr:cNvPr id="37907" name="Option Button 19" hidden="1">
              <a:extLst>
                <a:ext uri="{63B3BB69-23CF-44E3-9099-C40C66FF867C}">
                  <a14:compatExt spid="_x0000_s379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</xdr:row>
          <xdr:rowOff>76200</xdr:rowOff>
        </xdr:from>
        <xdr:to>
          <xdr:col>13</xdr:col>
          <xdr:colOff>152400</xdr:colOff>
          <xdr:row>4</xdr:row>
          <xdr:rowOff>276225</xdr:rowOff>
        </xdr:to>
        <xdr:sp macro="" textlink="">
          <xdr:nvSpPr>
            <xdr:cNvPr id="37908" name="Option Button 20" hidden="1">
              <a:extLst>
                <a:ext uri="{63B3BB69-23CF-44E3-9099-C40C66FF867C}">
                  <a14:compatExt spid="_x0000_s379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</xdr:row>
          <xdr:rowOff>57150</xdr:rowOff>
        </xdr:from>
        <xdr:to>
          <xdr:col>15</xdr:col>
          <xdr:colOff>228600</xdr:colOff>
          <xdr:row>5</xdr:row>
          <xdr:rowOff>133350</xdr:rowOff>
        </xdr:to>
        <xdr:sp macro="" textlink="">
          <xdr:nvSpPr>
            <xdr:cNvPr id="37909" name="Group Box 21" hidden="1">
              <a:extLst>
                <a:ext uri="{63B3BB69-23CF-44E3-9099-C40C66FF867C}">
                  <a14:compatExt spid="_x0000_s379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76200</xdr:rowOff>
        </xdr:from>
        <xdr:to>
          <xdr:col>15</xdr:col>
          <xdr:colOff>180975</xdr:colOff>
          <xdr:row>4</xdr:row>
          <xdr:rowOff>276225</xdr:rowOff>
        </xdr:to>
        <xdr:sp macro="" textlink="">
          <xdr:nvSpPr>
            <xdr:cNvPr id="37910" name="Option Button 22" hidden="1">
              <a:extLst>
                <a:ext uri="{63B3BB69-23CF-44E3-9099-C40C66FF867C}">
                  <a14:compatExt spid="_x0000_s379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14</xdr:row>
          <xdr:rowOff>28575</xdr:rowOff>
        </xdr:from>
        <xdr:to>
          <xdr:col>12</xdr:col>
          <xdr:colOff>0</xdr:colOff>
          <xdr:row>14</xdr:row>
          <xdr:rowOff>238125</xdr:rowOff>
        </xdr:to>
        <xdr:sp macro="" textlink="">
          <xdr:nvSpPr>
            <xdr:cNvPr id="37911" name="Check Box 23" hidden="1">
              <a:extLst>
                <a:ext uri="{63B3BB69-23CF-44E3-9099-C40C66FF867C}">
                  <a14:compatExt spid="_x0000_s379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14</xdr:row>
          <xdr:rowOff>38100</xdr:rowOff>
        </xdr:from>
        <xdr:to>
          <xdr:col>15</xdr:col>
          <xdr:colOff>95250</xdr:colOff>
          <xdr:row>14</xdr:row>
          <xdr:rowOff>247650</xdr:rowOff>
        </xdr:to>
        <xdr:sp macro="" textlink="">
          <xdr:nvSpPr>
            <xdr:cNvPr id="37912" name="Check Box 24" hidden="1">
              <a:extLst>
                <a:ext uri="{63B3BB69-23CF-44E3-9099-C40C66FF867C}">
                  <a14:compatExt spid="_x0000_s379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15</xdr:row>
          <xdr:rowOff>28575</xdr:rowOff>
        </xdr:from>
        <xdr:to>
          <xdr:col>12</xdr:col>
          <xdr:colOff>0</xdr:colOff>
          <xdr:row>15</xdr:row>
          <xdr:rowOff>238125</xdr:rowOff>
        </xdr:to>
        <xdr:sp macro="" textlink="">
          <xdr:nvSpPr>
            <xdr:cNvPr id="37913" name="Check Box 25" hidden="1">
              <a:extLst>
                <a:ext uri="{63B3BB69-23CF-44E3-9099-C40C66FF867C}">
                  <a14:compatExt spid="_x0000_s37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15</xdr:row>
          <xdr:rowOff>38100</xdr:rowOff>
        </xdr:from>
        <xdr:to>
          <xdr:col>15</xdr:col>
          <xdr:colOff>95250</xdr:colOff>
          <xdr:row>15</xdr:row>
          <xdr:rowOff>247650</xdr:rowOff>
        </xdr:to>
        <xdr:sp macro="" textlink="">
          <xdr:nvSpPr>
            <xdr:cNvPr id="37914" name="Check Box 26" hidden="1">
              <a:extLst>
                <a:ext uri="{63B3BB69-23CF-44E3-9099-C40C66FF867C}">
                  <a14:compatExt spid="_x0000_s37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16</xdr:row>
          <xdr:rowOff>28575</xdr:rowOff>
        </xdr:from>
        <xdr:to>
          <xdr:col>12</xdr:col>
          <xdr:colOff>0</xdr:colOff>
          <xdr:row>16</xdr:row>
          <xdr:rowOff>238125</xdr:rowOff>
        </xdr:to>
        <xdr:sp macro="" textlink="">
          <xdr:nvSpPr>
            <xdr:cNvPr id="37915" name="Check Box 27" hidden="1">
              <a:extLst>
                <a:ext uri="{63B3BB69-23CF-44E3-9099-C40C66FF867C}">
                  <a14:compatExt spid="_x0000_s37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16</xdr:row>
          <xdr:rowOff>38100</xdr:rowOff>
        </xdr:from>
        <xdr:to>
          <xdr:col>15</xdr:col>
          <xdr:colOff>95250</xdr:colOff>
          <xdr:row>16</xdr:row>
          <xdr:rowOff>247650</xdr:rowOff>
        </xdr:to>
        <xdr:sp macro="" textlink="">
          <xdr:nvSpPr>
            <xdr:cNvPr id="37916" name="Check Box 28" hidden="1">
              <a:extLst>
                <a:ext uri="{63B3BB69-23CF-44E3-9099-C40C66FF867C}">
                  <a14:compatExt spid="_x0000_s37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28575</xdr:rowOff>
        </xdr:from>
        <xdr:to>
          <xdr:col>12</xdr:col>
          <xdr:colOff>0</xdr:colOff>
          <xdr:row>17</xdr:row>
          <xdr:rowOff>238125</xdr:rowOff>
        </xdr:to>
        <xdr:sp macro="" textlink="">
          <xdr:nvSpPr>
            <xdr:cNvPr id="37917" name="Check Box 29" hidden="1">
              <a:extLst>
                <a:ext uri="{63B3BB69-23CF-44E3-9099-C40C66FF867C}">
                  <a14:compatExt spid="_x0000_s37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17</xdr:row>
          <xdr:rowOff>38100</xdr:rowOff>
        </xdr:from>
        <xdr:to>
          <xdr:col>15</xdr:col>
          <xdr:colOff>95250</xdr:colOff>
          <xdr:row>17</xdr:row>
          <xdr:rowOff>247650</xdr:rowOff>
        </xdr:to>
        <xdr:sp macro="" textlink="">
          <xdr:nvSpPr>
            <xdr:cNvPr id="37918" name="Check Box 30" hidden="1">
              <a:extLst>
                <a:ext uri="{63B3BB69-23CF-44E3-9099-C40C66FF867C}">
                  <a14:compatExt spid="_x0000_s379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18</xdr:row>
          <xdr:rowOff>28575</xdr:rowOff>
        </xdr:from>
        <xdr:to>
          <xdr:col>12</xdr:col>
          <xdr:colOff>0</xdr:colOff>
          <xdr:row>18</xdr:row>
          <xdr:rowOff>238125</xdr:rowOff>
        </xdr:to>
        <xdr:sp macro="" textlink="">
          <xdr:nvSpPr>
            <xdr:cNvPr id="37919" name="Check Box 31" hidden="1">
              <a:extLst>
                <a:ext uri="{63B3BB69-23CF-44E3-9099-C40C66FF867C}">
                  <a14:compatExt spid="_x0000_s379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18</xdr:row>
          <xdr:rowOff>38100</xdr:rowOff>
        </xdr:from>
        <xdr:to>
          <xdr:col>15</xdr:col>
          <xdr:colOff>95250</xdr:colOff>
          <xdr:row>18</xdr:row>
          <xdr:rowOff>247650</xdr:rowOff>
        </xdr:to>
        <xdr:sp macro="" textlink="">
          <xdr:nvSpPr>
            <xdr:cNvPr id="37920" name="Check Box 32" hidden="1">
              <a:extLst>
                <a:ext uri="{63B3BB69-23CF-44E3-9099-C40C66FF867C}">
                  <a14:compatExt spid="_x0000_s379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28575</xdr:rowOff>
        </xdr:from>
        <xdr:to>
          <xdr:col>12</xdr:col>
          <xdr:colOff>0</xdr:colOff>
          <xdr:row>19</xdr:row>
          <xdr:rowOff>238125</xdr:rowOff>
        </xdr:to>
        <xdr:sp macro="" textlink="">
          <xdr:nvSpPr>
            <xdr:cNvPr id="37921" name="Check Box 33" hidden="1">
              <a:extLst>
                <a:ext uri="{63B3BB69-23CF-44E3-9099-C40C66FF867C}">
                  <a14:compatExt spid="_x0000_s379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19</xdr:row>
          <xdr:rowOff>38100</xdr:rowOff>
        </xdr:from>
        <xdr:to>
          <xdr:col>15</xdr:col>
          <xdr:colOff>95250</xdr:colOff>
          <xdr:row>19</xdr:row>
          <xdr:rowOff>247650</xdr:rowOff>
        </xdr:to>
        <xdr:sp macro="" textlink="">
          <xdr:nvSpPr>
            <xdr:cNvPr id="37922" name="Check Box 34" hidden="1">
              <a:extLst>
                <a:ext uri="{63B3BB69-23CF-44E3-9099-C40C66FF867C}">
                  <a14:compatExt spid="_x0000_s37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20</xdr:row>
          <xdr:rowOff>28575</xdr:rowOff>
        </xdr:from>
        <xdr:to>
          <xdr:col>12</xdr:col>
          <xdr:colOff>0</xdr:colOff>
          <xdr:row>20</xdr:row>
          <xdr:rowOff>238125</xdr:rowOff>
        </xdr:to>
        <xdr:sp macro="" textlink="">
          <xdr:nvSpPr>
            <xdr:cNvPr id="37923" name="Check Box 35" hidden="1">
              <a:extLst>
                <a:ext uri="{63B3BB69-23CF-44E3-9099-C40C66FF867C}">
                  <a14:compatExt spid="_x0000_s37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20</xdr:row>
          <xdr:rowOff>38100</xdr:rowOff>
        </xdr:from>
        <xdr:to>
          <xdr:col>15</xdr:col>
          <xdr:colOff>95250</xdr:colOff>
          <xdr:row>20</xdr:row>
          <xdr:rowOff>247650</xdr:rowOff>
        </xdr:to>
        <xdr:sp macro="" textlink="">
          <xdr:nvSpPr>
            <xdr:cNvPr id="37924" name="Check Box 36" hidden="1">
              <a:extLst>
                <a:ext uri="{63B3BB69-23CF-44E3-9099-C40C66FF867C}">
                  <a14:compatExt spid="_x0000_s37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21</xdr:row>
          <xdr:rowOff>28575</xdr:rowOff>
        </xdr:from>
        <xdr:to>
          <xdr:col>12</xdr:col>
          <xdr:colOff>0</xdr:colOff>
          <xdr:row>21</xdr:row>
          <xdr:rowOff>238125</xdr:rowOff>
        </xdr:to>
        <xdr:sp macro="" textlink="">
          <xdr:nvSpPr>
            <xdr:cNvPr id="37925" name="Check Box 37" hidden="1">
              <a:extLst>
                <a:ext uri="{63B3BB69-23CF-44E3-9099-C40C66FF867C}">
                  <a14:compatExt spid="_x0000_s379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21</xdr:row>
          <xdr:rowOff>38100</xdr:rowOff>
        </xdr:from>
        <xdr:to>
          <xdr:col>15</xdr:col>
          <xdr:colOff>95250</xdr:colOff>
          <xdr:row>21</xdr:row>
          <xdr:rowOff>247650</xdr:rowOff>
        </xdr:to>
        <xdr:sp macro="" textlink="">
          <xdr:nvSpPr>
            <xdr:cNvPr id="37926" name="Check Box 38" hidden="1">
              <a:extLst>
                <a:ext uri="{63B3BB69-23CF-44E3-9099-C40C66FF867C}">
                  <a14:compatExt spid="_x0000_s379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22</xdr:row>
          <xdr:rowOff>28575</xdr:rowOff>
        </xdr:from>
        <xdr:to>
          <xdr:col>12</xdr:col>
          <xdr:colOff>0</xdr:colOff>
          <xdr:row>22</xdr:row>
          <xdr:rowOff>238125</xdr:rowOff>
        </xdr:to>
        <xdr:sp macro="" textlink="">
          <xdr:nvSpPr>
            <xdr:cNvPr id="37927" name="Check Box 39" hidden="1">
              <a:extLst>
                <a:ext uri="{63B3BB69-23CF-44E3-9099-C40C66FF867C}">
                  <a14:compatExt spid="_x0000_s379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22</xdr:row>
          <xdr:rowOff>38100</xdr:rowOff>
        </xdr:from>
        <xdr:to>
          <xdr:col>15</xdr:col>
          <xdr:colOff>95250</xdr:colOff>
          <xdr:row>22</xdr:row>
          <xdr:rowOff>247650</xdr:rowOff>
        </xdr:to>
        <xdr:sp macro="" textlink="">
          <xdr:nvSpPr>
            <xdr:cNvPr id="37928" name="Check Box 40" hidden="1">
              <a:extLst>
                <a:ext uri="{63B3BB69-23CF-44E3-9099-C40C66FF867C}">
                  <a14:compatExt spid="_x0000_s379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23</xdr:row>
          <xdr:rowOff>28575</xdr:rowOff>
        </xdr:from>
        <xdr:to>
          <xdr:col>12</xdr:col>
          <xdr:colOff>0</xdr:colOff>
          <xdr:row>23</xdr:row>
          <xdr:rowOff>238125</xdr:rowOff>
        </xdr:to>
        <xdr:sp macro="" textlink="">
          <xdr:nvSpPr>
            <xdr:cNvPr id="37929" name="Check Box 41" hidden="1">
              <a:extLst>
                <a:ext uri="{63B3BB69-23CF-44E3-9099-C40C66FF867C}">
                  <a14:compatExt spid="_x0000_s37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23</xdr:row>
          <xdr:rowOff>38100</xdr:rowOff>
        </xdr:from>
        <xdr:to>
          <xdr:col>15</xdr:col>
          <xdr:colOff>95250</xdr:colOff>
          <xdr:row>23</xdr:row>
          <xdr:rowOff>247650</xdr:rowOff>
        </xdr:to>
        <xdr:sp macro="" textlink="">
          <xdr:nvSpPr>
            <xdr:cNvPr id="37930" name="Check Box 42" hidden="1">
              <a:extLst>
                <a:ext uri="{63B3BB69-23CF-44E3-9099-C40C66FF867C}">
                  <a14:compatExt spid="_x0000_s37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24</xdr:row>
          <xdr:rowOff>28575</xdr:rowOff>
        </xdr:from>
        <xdr:to>
          <xdr:col>12</xdr:col>
          <xdr:colOff>0</xdr:colOff>
          <xdr:row>24</xdr:row>
          <xdr:rowOff>238125</xdr:rowOff>
        </xdr:to>
        <xdr:sp macro="" textlink="">
          <xdr:nvSpPr>
            <xdr:cNvPr id="37931" name="Check Box 43" hidden="1">
              <a:extLst>
                <a:ext uri="{63B3BB69-23CF-44E3-9099-C40C66FF867C}">
                  <a14:compatExt spid="_x0000_s37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24</xdr:row>
          <xdr:rowOff>38100</xdr:rowOff>
        </xdr:from>
        <xdr:to>
          <xdr:col>15</xdr:col>
          <xdr:colOff>95250</xdr:colOff>
          <xdr:row>24</xdr:row>
          <xdr:rowOff>247650</xdr:rowOff>
        </xdr:to>
        <xdr:sp macro="" textlink="">
          <xdr:nvSpPr>
            <xdr:cNvPr id="37932" name="Check Box 44" hidden="1">
              <a:extLst>
                <a:ext uri="{63B3BB69-23CF-44E3-9099-C40C66FF867C}">
                  <a14:compatExt spid="_x0000_s379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25</xdr:row>
          <xdr:rowOff>28575</xdr:rowOff>
        </xdr:from>
        <xdr:to>
          <xdr:col>12</xdr:col>
          <xdr:colOff>0</xdr:colOff>
          <xdr:row>25</xdr:row>
          <xdr:rowOff>238125</xdr:rowOff>
        </xdr:to>
        <xdr:sp macro="" textlink="">
          <xdr:nvSpPr>
            <xdr:cNvPr id="37933" name="Check Box 45" hidden="1">
              <a:extLst>
                <a:ext uri="{63B3BB69-23CF-44E3-9099-C40C66FF867C}">
                  <a14:compatExt spid="_x0000_s379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25</xdr:row>
          <xdr:rowOff>38100</xdr:rowOff>
        </xdr:from>
        <xdr:to>
          <xdr:col>15</xdr:col>
          <xdr:colOff>95250</xdr:colOff>
          <xdr:row>25</xdr:row>
          <xdr:rowOff>247650</xdr:rowOff>
        </xdr:to>
        <xdr:sp macro="" textlink="">
          <xdr:nvSpPr>
            <xdr:cNvPr id="37934" name="Check Box 46" hidden="1">
              <a:extLst>
                <a:ext uri="{63B3BB69-23CF-44E3-9099-C40C66FF867C}">
                  <a14:compatExt spid="_x0000_s379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26</xdr:row>
          <xdr:rowOff>28575</xdr:rowOff>
        </xdr:from>
        <xdr:to>
          <xdr:col>12</xdr:col>
          <xdr:colOff>0</xdr:colOff>
          <xdr:row>26</xdr:row>
          <xdr:rowOff>238125</xdr:rowOff>
        </xdr:to>
        <xdr:sp macro="" textlink="">
          <xdr:nvSpPr>
            <xdr:cNvPr id="37935" name="Check Box 47" hidden="1">
              <a:extLst>
                <a:ext uri="{63B3BB69-23CF-44E3-9099-C40C66FF867C}">
                  <a14:compatExt spid="_x0000_s37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26</xdr:row>
          <xdr:rowOff>38100</xdr:rowOff>
        </xdr:from>
        <xdr:to>
          <xdr:col>15</xdr:col>
          <xdr:colOff>95250</xdr:colOff>
          <xdr:row>26</xdr:row>
          <xdr:rowOff>247650</xdr:rowOff>
        </xdr:to>
        <xdr:sp macro="" textlink="">
          <xdr:nvSpPr>
            <xdr:cNvPr id="37936" name="Check Box 48" hidden="1">
              <a:extLst>
                <a:ext uri="{63B3BB69-23CF-44E3-9099-C40C66FF867C}">
                  <a14:compatExt spid="_x0000_s37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27</xdr:row>
          <xdr:rowOff>28575</xdr:rowOff>
        </xdr:from>
        <xdr:to>
          <xdr:col>12</xdr:col>
          <xdr:colOff>0</xdr:colOff>
          <xdr:row>27</xdr:row>
          <xdr:rowOff>238125</xdr:rowOff>
        </xdr:to>
        <xdr:sp macro="" textlink="">
          <xdr:nvSpPr>
            <xdr:cNvPr id="37937" name="Check Box 49" hidden="1">
              <a:extLst>
                <a:ext uri="{63B3BB69-23CF-44E3-9099-C40C66FF867C}">
                  <a14:compatExt spid="_x0000_s37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27</xdr:row>
          <xdr:rowOff>38100</xdr:rowOff>
        </xdr:from>
        <xdr:to>
          <xdr:col>15</xdr:col>
          <xdr:colOff>95250</xdr:colOff>
          <xdr:row>27</xdr:row>
          <xdr:rowOff>247650</xdr:rowOff>
        </xdr:to>
        <xdr:sp macro="" textlink="">
          <xdr:nvSpPr>
            <xdr:cNvPr id="37938" name="Check Box 50" hidden="1">
              <a:extLst>
                <a:ext uri="{63B3BB69-23CF-44E3-9099-C40C66FF867C}">
                  <a14:compatExt spid="_x0000_s37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28</xdr:row>
          <xdr:rowOff>28575</xdr:rowOff>
        </xdr:from>
        <xdr:to>
          <xdr:col>12</xdr:col>
          <xdr:colOff>0</xdr:colOff>
          <xdr:row>28</xdr:row>
          <xdr:rowOff>238125</xdr:rowOff>
        </xdr:to>
        <xdr:sp macro="" textlink="">
          <xdr:nvSpPr>
            <xdr:cNvPr id="37939" name="Check Box 51" hidden="1">
              <a:extLst>
                <a:ext uri="{63B3BB69-23CF-44E3-9099-C40C66FF867C}">
                  <a14:compatExt spid="_x0000_s37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28</xdr:row>
          <xdr:rowOff>38100</xdr:rowOff>
        </xdr:from>
        <xdr:to>
          <xdr:col>15</xdr:col>
          <xdr:colOff>95250</xdr:colOff>
          <xdr:row>28</xdr:row>
          <xdr:rowOff>247650</xdr:rowOff>
        </xdr:to>
        <xdr:sp macro="" textlink="">
          <xdr:nvSpPr>
            <xdr:cNvPr id="37940" name="Check Box 52" hidden="1">
              <a:extLst>
                <a:ext uri="{63B3BB69-23CF-44E3-9099-C40C66FF867C}">
                  <a14:compatExt spid="_x0000_s37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29</xdr:row>
          <xdr:rowOff>28575</xdr:rowOff>
        </xdr:from>
        <xdr:to>
          <xdr:col>12</xdr:col>
          <xdr:colOff>0</xdr:colOff>
          <xdr:row>29</xdr:row>
          <xdr:rowOff>238125</xdr:rowOff>
        </xdr:to>
        <xdr:sp macro="" textlink="">
          <xdr:nvSpPr>
            <xdr:cNvPr id="37941" name="Check Box 53" hidden="1">
              <a:extLst>
                <a:ext uri="{63B3BB69-23CF-44E3-9099-C40C66FF867C}">
                  <a14:compatExt spid="_x0000_s37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29</xdr:row>
          <xdr:rowOff>38100</xdr:rowOff>
        </xdr:from>
        <xdr:to>
          <xdr:col>15</xdr:col>
          <xdr:colOff>95250</xdr:colOff>
          <xdr:row>29</xdr:row>
          <xdr:rowOff>247650</xdr:rowOff>
        </xdr:to>
        <xdr:sp macro="" textlink="">
          <xdr:nvSpPr>
            <xdr:cNvPr id="37942" name="Check Box 54" hidden="1">
              <a:extLst>
                <a:ext uri="{63B3BB69-23CF-44E3-9099-C40C66FF867C}">
                  <a14:compatExt spid="_x0000_s37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30</xdr:row>
          <xdr:rowOff>28575</xdr:rowOff>
        </xdr:from>
        <xdr:to>
          <xdr:col>12</xdr:col>
          <xdr:colOff>0</xdr:colOff>
          <xdr:row>30</xdr:row>
          <xdr:rowOff>238125</xdr:rowOff>
        </xdr:to>
        <xdr:sp macro="" textlink="">
          <xdr:nvSpPr>
            <xdr:cNvPr id="37943" name="Check Box 55" hidden="1">
              <a:extLst>
                <a:ext uri="{63B3BB69-23CF-44E3-9099-C40C66FF867C}">
                  <a14:compatExt spid="_x0000_s37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30</xdr:row>
          <xdr:rowOff>38100</xdr:rowOff>
        </xdr:from>
        <xdr:to>
          <xdr:col>15</xdr:col>
          <xdr:colOff>95250</xdr:colOff>
          <xdr:row>30</xdr:row>
          <xdr:rowOff>247650</xdr:rowOff>
        </xdr:to>
        <xdr:sp macro="" textlink="">
          <xdr:nvSpPr>
            <xdr:cNvPr id="37944" name="Check Box 56" hidden="1">
              <a:extLst>
                <a:ext uri="{63B3BB69-23CF-44E3-9099-C40C66FF867C}">
                  <a14:compatExt spid="_x0000_s37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31</xdr:row>
          <xdr:rowOff>28575</xdr:rowOff>
        </xdr:from>
        <xdr:to>
          <xdr:col>12</xdr:col>
          <xdr:colOff>0</xdr:colOff>
          <xdr:row>31</xdr:row>
          <xdr:rowOff>238125</xdr:rowOff>
        </xdr:to>
        <xdr:sp macro="" textlink="">
          <xdr:nvSpPr>
            <xdr:cNvPr id="37945" name="Check Box 57" hidden="1">
              <a:extLst>
                <a:ext uri="{63B3BB69-23CF-44E3-9099-C40C66FF867C}">
                  <a14:compatExt spid="_x0000_s379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31</xdr:row>
          <xdr:rowOff>38100</xdr:rowOff>
        </xdr:from>
        <xdr:to>
          <xdr:col>15</xdr:col>
          <xdr:colOff>95250</xdr:colOff>
          <xdr:row>31</xdr:row>
          <xdr:rowOff>247650</xdr:rowOff>
        </xdr:to>
        <xdr:sp macro="" textlink="">
          <xdr:nvSpPr>
            <xdr:cNvPr id="37946" name="Check Box 58" hidden="1">
              <a:extLst>
                <a:ext uri="{63B3BB69-23CF-44E3-9099-C40C66FF867C}">
                  <a14:compatExt spid="_x0000_s37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32</xdr:row>
          <xdr:rowOff>28575</xdr:rowOff>
        </xdr:from>
        <xdr:to>
          <xdr:col>12</xdr:col>
          <xdr:colOff>0</xdr:colOff>
          <xdr:row>32</xdr:row>
          <xdr:rowOff>238125</xdr:rowOff>
        </xdr:to>
        <xdr:sp macro="" textlink="">
          <xdr:nvSpPr>
            <xdr:cNvPr id="37947" name="Check Box 59" hidden="1">
              <a:extLst>
                <a:ext uri="{63B3BB69-23CF-44E3-9099-C40C66FF867C}">
                  <a14:compatExt spid="_x0000_s379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32</xdr:row>
          <xdr:rowOff>38100</xdr:rowOff>
        </xdr:from>
        <xdr:to>
          <xdr:col>15</xdr:col>
          <xdr:colOff>95250</xdr:colOff>
          <xdr:row>32</xdr:row>
          <xdr:rowOff>247650</xdr:rowOff>
        </xdr:to>
        <xdr:sp macro="" textlink="">
          <xdr:nvSpPr>
            <xdr:cNvPr id="37948" name="Check Box 60" hidden="1">
              <a:extLst>
                <a:ext uri="{63B3BB69-23CF-44E3-9099-C40C66FF867C}">
                  <a14:compatExt spid="_x0000_s37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13</xdr:row>
          <xdr:rowOff>28575</xdr:rowOff>
        </xdr:from>
        <xdr:to>
          <xdr:col>12</xdr:col>
          <xdr:colOff>0</xdr:colOff>
          <xdr:row>13</xdr:row>
          <xdr:rowOff>238125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13</xdr:row>
          <xdr:rowOff>38100</xdr:rowOff>
        </xdr:from>
        <xdr:to>
          <xdr:col>15</xdr:col>
          <xdr:colOff>95250</xdr:colOff>
          <xdr:row>13</xdr:row>
          <xdr:rowOff>247650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</xdr:row>
          <xdr:rowOff>66675</xdr:rowOff>
        </xdr:from>
        <xdr:to>
          <xdr:col>7</xdr:col>
          <xdr:colOff>9525</xdr:colOff>
          <xdr:row>3</xdr:row>
          <xdr:rowOff>266700</xdr:rowOff>
        </xdr:to>
        <xdr:sp macro="" textlink="">
          <xdr:nvSpPr>
            <xdr:cNvPr id="38915" name="Option Button 3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</xdr:row>
          <xdr:rowOff>66675</xdr:rowOff>
        </xdr:from>
        <xdr:to>
          <xdr:col>7</xdr:col>
          <xdr:colOff>523875</xdr:colOff>
          <xdr:row>3</xdr:row>
          <xdr:rowOff>266700</xdr:rowOff>
        </xdr:to>
        <xdr:sp macro="" textlink="">
          <xdr:nvSpPr>
            <xdr:cNvPr id="38916" name="Option Button 4" hidden="1">
              <a:extLst>
                <a:ext uri="{63B3BB69-23CF-44E3-9099-C40C66FF867C}">
                  <a14:compatExt spid="_x0000_s38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3</xdr:row>
          <xdr:rowOff>66675</xdr:rowOff>
        </xdr:from>
        <xdr:to>
          <xdr:col>8</xdr:col>
          <xdr:colOff>695325</xdr:colOff>
          <xdr:row>3</xdr:row>
          <xdr:rowOff>266700</xdr:rowOff>
        </xdr:to>
        <xdr:sp macro="" textlink="">
          <xdr:nvSpPr>
            <xdr:cNvPr id="38917" name="Option Button 5" hidden="1">
              <a:extLst>
                <a:ext uri="{63B3BB69-23CF-44E3-9099-C40C66FF867C}">
                  <a14:compatExt spid="_x0000_s38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3</xdr:row>
          <xdr:rowOff>66675</xdr:rowOff>
        </xdr:from>
        <xdr:to>
          <xdr:col>8</xdr:col>
          <xdr:colOff>1209675</xdr:colOff>
          <xdr:row>3</xdr:row>
          <xdr:rowOff>266700</xdr:rowOff>
        </xdr:to>
        <xdr:sp macro="" textlink="">
          <xdr:nvSpPr>
            <xdr:cNvPr id="38918" name="Option Button 6" hidden="1">
              <a:extLst>
                <a:ext uri="{63B3BB69-23CF-44E3-9099-C40C66FF867C}">
                  <a14:compatExt spid="_x0000_s389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885825</xdr:colOff>
          <xdr:row>3</xdr:row>
          <xdr:rowOff>66675</xdr:rowOff>
        </xdr:from>
        <xdr:to>
          <xdr:col>8</xdr:col>
          <xdr:colOff>1724025</xdr:colOff>
          <xdr:row>3</xdr:row>
          <xdr:rowOff>266700</xdr:rowOff>
        </xdr:to>
        <xdr:sp macro="" textlink="">
          <xdr:nvSpPr>
            <xdr:cNvPr id="38919" name="Option Button 7" hidden="1">
              <a:extLst>
                <a:ext uri="{63B3BB69-23CF-44E3-9099-C40C66FF867C}">
                  <a14:compatExt spid="_x0000_s389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1400175</xdr:colOff>
          <xdr:row>3</xdr:row>
          <xdr:rowOff>66675</xdr:rowOff>
        </xdr:from>
        <xdr:to>
          <xdr:col>9</xdr:col>
          <xdr:colOff>114300</xdr:colOff>
          <xdr:row>3</xdr:row>
          <xdr:rowOff>266700</xdr:rowOff>
        </xdr:to>
        <xdr:sp macro="" textlink="">
          <xdr:nvSpPr>
            <xdr:cNvPr id="38920" name="Option Button 8" hidden="1">
              <a:extLst>
                <a:ext uri="{63B3BB69-23CF-44E3-9099-C40C66FF867C}">
                  <a14:compatExt spid="_x0000_s389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1914525</xdr:colOff>
          <xdr:row>3</xdr:row>
          <xdr:rowOff>66675</xdr:rowOff>
        </xdr:from>
        <xdr:to>
          <xdr:col>11</xdr:col>
          <xdr:colOff>142875</xdr:colOff>
          <xdr:row>3</xdr:row>
          <xdr:rowOff>266700</xdr:rowOff>
        </xdr:to>
        <xdr:sp macro="" textlink="">
          <xdr:nvSpPr>
            <xdr:cNvPr id="38921" name="Option Button 9" hidden="1">
              <a:extLst>
                <a:ext uri="{63B3BB69-23CF-44E3-9099-C40C66FF867C}">
                  <a14:compatExt spid="_x0000_s389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</xdr:row>
          <xdr:rowOff>66675</xdr:rowOff>
        </xdr:from>
        <xdr:to>
          <xdr:col>13</xdr:col>
          <xdr:colOff>152400</xdr:colOff>
          <xdr:row>3</xdr:row>
          <xdr:rowOff>266700</xdr:rowOff>
        </xdr:to>
        <xdr:sp macro="" textlink="">
          <xdr:nvSpPr>
            <xdr:cNvPr id="38922" name="Option Button 10" hidden="1">
              <a:extLst>
                <a:ext uri="{63B3BB69-23CF-44E3-9099-C40C66FF867C}">
                  <a14:compatExt spid="_x0000_s38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2</xdr:row>
          <xdr:rowOff>266700</xdr:rowOff>
        </xdr:from>
        <xdr:to>
          <xdr:col>15</xdr:col>
          <xdr:colOff>228600</xdr:colOff>
          <xdr:row>4</xdr:row>
          <xdr:rowOff>9525</xdr:rowOff>
        </xdr:to>
        <xdr:sp macro="" textlink="">
          <xdr:nvSpPr>
            <xdr:cNvPr id="38923" name="Group Box 11" hidden="1">
              <a:extLst>
                <a:ext uri="{63B3BB69-23CF-44E3-9099-C40C66FF867C}">
                  <a14:compatExt spid="_x0000_s38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76200</xdr:rowOff>
        </xdr:from>
        <xdr:to>
          <xdr:col>7</xdr:col>
          <xdr:colOff>0</xdr:colOff>
          <xdr:row>4</xdr:row>
          <xdr:rowOff>276225</xdr:rowOff>
        </xdr:to>
        <xdr:sp macro="" textlink="">
          <xdr:nvSpPr>
            <xdr:cNvPr id="38924" name="Option Button 12" hidden="1">
              <a:extLst>
                <a:ext uri="{63B3BB69-23CF-44E3-9099-C40C66FF867C}">
                  <a14:compatExt spid="_x0000_s38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</xdr:row>
          <xdr:rowOff>76200</xdr:rowOff>
        </xdr:from>
        <xdr:to>
          <xdr:col>7</xdr:col>
          <xdr:colOff>514350</xdr:colOff>
          <xdr:row>4</xdr:row>
          <xdr:rowOff>276225</xdr:rowOff>
        </xdr:to>
        <xdr:sp macro="" textlink="">
          <xdr:nvSpPr>
            <xdr:cNvPr id="38925" name="Option Button 13" hidden="1">
              <a:extLst>
                <a:ext uri="{63B3BB69-23CF-44E3-9099-C40C66FF867C}">
                  <a14:compatExt spid="_x0000_s389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</xdr:row>
          <xdr:rowOff>76200</xdr:rowOff>
        </xdr:from>
        <xdr:to>
          <xdr:col>8</xdr:col>
          <xdr:colOff>171450</xdr:colOff>
          <xdr:row>4</xdr:row>
          <xdr:rowOff>276225</xdr:rowOff>
        </xdr:to>
        <xdr:sp macro="" textlink="">
          <xdr:nvSpPr>
            <xdr:cNvPr id="38926" name="Option Button 14" hidden="1">
              <a:extLst>
                <a:ext uri="{63B3BB69-23CF-44E3-9099-C40C66FF867C}">
                  <a14:compatExt spid="_x0000_s389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</xdr:row>
          <xdr:rowOff>76200</xdr:rowOff>
        </xdr:from>
        <xdr:to>
          <xdr:col>8</xdr:col>
          <xdr:colOff>685800</xdr:colOff>
          <xdr:row>4</xdr:row>
          <xdr:rowOff>276225</xdr:rowOff>
        </xdr:to>
        <xdr:sp macro="" textlink="">
          <xdr:nvSpPr>
            <xdr:cNvPr id="38927" name="Option Button 15" hidden="1">
              <a:extLst>
                <a:ext uri="{63B3BB69-23CF-44E3-9099-C40C66FF867C}">
                  <a14:compatExt spid="_x0000_s389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4</xdr:row>
          <xdr:rowOff>76200</xdr:rowOff>
        </xdr:from>
        <xdr:to>
          <xdr:col>8</xdr:col>
          <xdr:colOff>1200150</xdr:colOff>
          <xdr:row>4</xdr:row>
          <xdr:rowOff>276225</xdr:rowOff>
        </xdr:to>
        <xdr:sp macro="" textlink="">
          <xdr:nvSpPr>
            <xdr:cNvPr id="38928" name="Option Button 16" hidden="1">
              <a:extLst>
                <a:ext uri="{63B3BB69-23CF-44E3-9099-C40C66FF867C}">
                  <a14:compatExt spid="_x0000_s389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876300</xdr:colOff>
          <xdr:row>4</xdr:row>
          <xdr:rowOff>76200</xdr:rowOff>
        </xdr:from>
        <xdr:to>
          <xdr:col>8</xdr:col>
          <xdr:colOff>1714500</xdr:colOff>
          <xdr:row>4</xdr:row>
          <xdr:rowOff>276225</xdr:rowOff>
        </xdr:to>
        <xdr:sp macro="" textlink="">
          <xdr:nvSpPr>
            <xdr:cNvPr id="38929" name="Option Button 17" hidden="1">
              <a:extLst>
                <a:ext uri="{63B3BB69-23CF-44E3-9099-C40C66FF867C}">
                  <a14:compatExt spid="_x0000_s38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1390650</xdr:colOff>
          <xdr:row>4</xdr:row>
          <xdr:rowOff>76200</xdr:rowOff>
        </xdr:from>
        <xdr:to>
          <xdr:col>9</xdr:col>
          <xdr:colOff>104775</xdr:colOff>
          <xdr:row>4</xdr:row>
          <xdr:rowOff>276225</xdr:rowOff>
        </xdr:to>
        <xdr:sp macro="" textlink="">
          <xdr:nvSpPr>
            <xdr:cNvPr id="38930" name="Option Button 18" hidden="1">
              <a:extLst>
                <a:ext uri="{63B3BB69-23CF-44E3-9099-C40C66FF867C}">
                  <a14:compatExt spid="_x0000_s38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1905000</xdr:colOff>
          <xdr:row>4</xdr:row>
          <xdr:rowOff>76200</xdr:rowOff>
        </xdr:from>
        <xdr:to>
          <xdr:col>11</xdr:col>
          <xdr:colOff>133350</xdr:colOff>
          <xdr:row>4</xdr:row>
          <xdr:rowOff>276225</xdr:rowOff>
        </xdr:to>
        <xdr:sp macro="" textlink="">
          <xdr:nvSpPr>
            <xdr:cNvPr id="38931" name="Option Button 19" hidden="1">
              <a:extLst>
                <a:ext uri="{63B3BB69-23CF-44E3-9099-C40C66FF867C}">
                  <a14:compatExt spid="_x0000_s38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</xdr:row>
          <xdr:rowOff>76200</xdr:rowOff>
        </xdr:from>
        <xdr:to>
          <xdr:col>13</xdr:col>
          <xdr:colOff>152400</xdr:colOff>
          <xdr:row>4</xdr:row>
          <xdr:rowOff>276225</xdr:rowOff>
        </xdr:to>
        <xdr:sp macro="" textlink="">
          <xdr:nvSpPr>
            <xdr:cNvPr id="38932" name="Option Button 20" hidden="1">
              <a:extLst>
                <a:ext uri="{63B3BB69-23CF-44E3-9099-C40C66FF867C}">
                  <a14:compatExt spid="_x0000_s389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</xdr:row>
          <xdr:rowOff>57150</xdr:rowOff>
        </xdr:from>
        <xdr:to>
          <xdr:col>15</xdr:col>
          <xdr:colOff>228600</xdr:colOff>
          <xdr:row>5</xdr:row>
          <xdr:rowOff>133350</xdr:rowOff>
        </xdr:to>
        <xdr:sp macro="" textlink="">
          <xdr:nvSpPr>
            <xdr:cNvPr id="38933" name="Group Box 21" hidden="1">
              <a:extLst>
                <a:ext uri="{63B3BB69-23CF-44E3-9099-C40C66FF867C}">
                  <a14:compatExt spid="_x0000_s389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76200</xdr:rowOff>
        </xdr:from>
        <xdr:to>
          <xdr:col>15</xdr:col>
          <xdr:colOff>180975</xdr:colOff>
          <xdr:row>4</xdr:row>
          <xdr:rowOff>276225</xdr:rowOff>
        </xdr:to>
        <xdr:sp macro="" textlink="">
          <xdr:nvSpPr>
            <xdr:cNvPr id="38934" name="Option Button 22" hidden="1">
              <a:extLst>
                <a:ext uri="{63B3BB69-23CF-44E3-9099-C40C66FF867C}">
                  <a14:compatExt spid="_x0000_s389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14</xdr:row>
          <xdr:rowOff>28575</xdr:rowOff>
        </xdr:from>
        <xdr:to>
          <xdr:col>12</xdr:col>
          <xdr:colOff>0</xdr:colOff>
          <xdr:row>14</xdr:row>
          <xdr:rowOff>238125</xdr:rowOff>
        </xdr:to>
        <xdr:sp macro="" textlink="">
          <xdr:nvSpPr>
            <xdr:cNvPr id="38935" name="Check Box 23" hidden="1">
              <a:extLst>
                <a:ext uri="{63B3BB69-23CF-44E3-9099-C40C66FF867C}">
                  <a14:compatExt spid="_x0000_s38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14</xdr:row>
          <xdr:rowOff>38100</xdr:rowOff>
        </xdr:from>
        <xdr:to>
          <xdr:col>15</xdr:col>
          <xdr:colOff>95250</xdr:colOff>
          <xdr:row>14</xdr:row>
          <xdr:rowOff>247650</xdr:rowOff>
        </xdr:to>
        <xdr:sp macro="" textlink="">
          <xdr:nvSpPr>
            <xdr:cNvPr id="38936" name="Check Box 24" hidden="1">
              <a:extLst>
                <a:ext uri="{63B3BB69-23CF-44E3-9099-C40C66FF867C}">
                  <a14:compatExt spid="_x0000_s38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15</xdr:row>
          <xdr:rowOff>28575</xdr:rowOff>
        </xdr:from>
        <xdr:to>
          <xdr:col>12</xdr:col>
          <xdr:colOff>0</xdr:colOff>
          <xdr:row>15</xdr:row>
          <xdr:rowOff>238125</xdr:rowOff>
        </xdr:to>
        <xdr:sp macro="" textlink="">
          <xdr:nvSpPr>
            <xdr:cNvPr id="38937" name="Check Box 25" hidden="1">
              <a:extLst>
                <a:ext uri="{63B3BB69-23CF-44E3-9099-C40C66FF867C}">
                  <a14:compatExt spid="_x0000_s38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15</xdr:row>
          <xdr:rowOff>38100</xdr:rowOff>
        </xdr:from>
        <xdr:to>
          <xdr:col>15</xdr:col>
          <xdr:colOff>95250</xdr:colOff>
          <xdr:row>15</xdr:row>
          <xdr:rowOff>247650</xdr:rowOff>
        </xdr:to>
        <xdr:sp macro="" textlink="">
          <xdr:nvSpPr>
            <xdr:cNvPr id="38938" name="Check Box 26" hidden="1">
              <a:extLst>
                <a:ext uri="{63B3BB69-23CF-44E3-9099-C40C66FF867C}">
                  <a14:compatExt spid="_x0000_s38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16</xdr:row>
          <xdr:rowOff>28575</xdr:rowOff>
        </xdr:from>
        <xdr:to>
          <xdr:col>12</xdr:col>
          <xdr:colOff>0</xdr:colOff>
          <xdr:row>16</xdr:row>
          <xdr:rowOff>238125</xdr:rowOff>
        </xdr:to>
        <xdr:sp macro="" textlink="">
          <xdr:nvSpPr>
            <xdr:cNvPr id="38939" name="Check Box 27" hidden="1">
              <a:extLst>
                <a:ext uri="{63B3BB69-23CF-44E3-9099-C40C66FF867C}">
                  <a14:compatExt spid="_x0000_s38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16</xdr:row>
          <xdr:rowOff>38100</xdr:rowOff>
        </xdr:from>
        <xdr:to>
          <xdr:col>15</xdr:col>
          <xdr:colOff>95250</xdr:colOff>
          <xdr:row>16</xdr:row>
          <xdr:rowOff>247650</xdr:rowOff>
        </xdr:to>
        <xdr:sp macro="" textlink="">
          <xdr:nvSpPr>
            <xdr:cNvPr id="38940" name="Check Box 28" hidden="1">
              <a:extLst>
                <a:ext uri="{63B3BB69-23CF-44E3-9099-C40C66FF867C}">
                  <a14:compatExt spid="_x0000_s38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28575</xdr:rowOff>
        </xdr:from>
        <xdr:to>
          <xdr:col>12</xdr:col>
          <xdr:colOff>0</xdr:colOff>
          <xdr:row>17</xdr:row>
          <xdr:rowOff>238125</xdr:rowOff>
        </xdr:to>
        <xdr:sp macro="" textlink="">
          <xdr:nvSpPr>
            <xdr:cNvPr id="38941" name="Check Box 29" hidden="1">
              <a:extLst>
                <a:ext uri="{63B3BB69-23CF-44E3-9099-C40C66FF867C}">
                  <a14:compatExt spid="_x0000_s38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17</xdr:row>
          <xdr:rowOff>38100</xdr:rowOff>
        </xdr:from>
        <xdr:to>
          <xdr:col>15</xdr:col>
          <xdr:colOff>95250</xdr:colOff>
          <xdr:row>17</xdr:row>
          <xdr:rowOff>247650</xdr:rowOff>
        </xdr:to>
        <xdr:sp macro="" textlink="">
          <xdr:nvSpPr>
            <xdr:cNvPr id="38942" name="Check Box 30" hidden="1">
              <a:extLst>
                <a:ext uri="{63B3BB69-23CF-44E3-9099-C40C66FF867C}">
                  <a14:compatExt spid="_x0000_s38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18</xdr:row>
          <xdr:rowOff>28575</xdr:rowOff>
        </xdr:from>
        <xdr:to>
          <xdr:col>12</xdr:col>
          <xdr:colOff>0</xdr:colOff>
          <xdr:row>18</xdr:row>
          <xdr:rowOff>238125</xdr:rowOff>
        </xdr:to>
        <xdr:sp macro="" textlink="">
          <xdr:nvSpPr>
            <xdr:cNvPr id="38943" name="Check Box 31" hidden="1">
              <a:extLst>
                <a:ext uri="{63B3BB69-23CF-44E3-9099-C40C66FF867C}">
                  <a14:compatExt spid="_x0000_s38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18</xdr:row>
          <xdr:rowOff>38100</xdr:rowOff>
        </xdr:from>
        <xdr:to>
          <xdr:col>15</xdr:col>
          <xdr:colOff>95250</xdr:colOff>
          <xdr:row>18</xdr:row>
          <xdr:rowOff>247650</xdr:rowOff>
        </xdr:to>
        <xdr:sp macro="" textlink="">
          <xdr:nvSpPr>
            <xdr:cNvPr id="38944" name="Check Box 32" hidden="1">
              <a:extLst>
                <a:ext uri="{63B3BB69-23CF-44E3-9099-C40C66FF867C}">
                  <a14:compatExt spid="_x0000_s38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28575</xdr:rowOff>
        </xdr:from>
        <xdr:to>
          <xdr:col>12</xdr:col>
          <xdr:colOff>0</xdr:colOff>
          <xdr:row>19</xdr:row>
          <xdr:rowOff>238125</xdr:rowOff>
        </xdr:to>
        <xdr:sp macro="" textlink="">
          <xdr:nvSpPr>
            <xdr:cNvPr id="38945" name="Check Box 33" hidden="1">
              <a:extLst>
                <a:ext uri="{63B3BB69-23CF-44E3-9099-C40C66FF867C}">
                  <a14:compatExt spid="_x0000_s389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19</xdr:row>
          <xdr:rowOff>38100</xdr:rowOff>
        </xdr:from>
        <xdr:to>
          <xdr:col>15</xdr:col>
          <xdr:colOff>95250</xdr:colOff>
          <xdr:row>19</xdr:row>
          <xdr:rowOff>247650</xdr:rowOff>
        </xdr:to>
        <xdr:sp macro="" textlink="">
          <xdr:nvSpPr>
            <xdr:cNvPr id="38946" name="Check Box 34" hidden="1">
              <a:extLst>
                <a:ext uri="{63B3BB69-23CF-44E3-9099-C40C66FF867C}">
                  <a14:compatExt spid="_x0000_s38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20</xdr:row>
          <xdr:rowOff>28575</xdr:rowOff>
        </xdr:from>
        <xdr:to>
          <xdr:col>12</xdr:col>
          <xdr:colOff>0</xdr:colOff>
          <xdr:row>20</xdr:row>
          <xdr:rowOff>238125</xdr:rowOff>
        </xdr:to>
        <xdr:sp macro="" textlink="">
          <xdr:nvSpPr>
            <xdr:cNvPr id="38947" name="Check Box 35" hidden="1">
              <a:extLst>
                <a:ext uri="{63B3BB69-23CF-44E3-9099-C40C66FF867C}">
                  <a14:compatExt spid="_x0000_s389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20</xdr:row>
          <xdr:rowOff>38100</xdr:rowOff>
        </xdr:from>
        <xdr:to>
          <xdr:col>15</xdr:col>
          <xdr:colOff>95250</xdr:colOff>
          <xdr:row>20</xdr:row>
          <xdr:rowOff>247650</xdr:rowOff>
        </xdr:to>
        <xdr:sp macro="" textlink="">
          <xdr:nvSpPr>
            <xdr:cNvPr id="38948" name="Check Box 36" hidden="1">
              <a:extLst>
                <a:ext uri="{63B3BB69-23CF-44E3-9099-C40C66FF867C}">
                  <a14:compatExt spid="_x0000_s38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21</xdr:row>
          <xdr:rowOff>28575</xdr:rowOff>
        </xdr:from>
        <xdr:to>
          <xdr:col>12</xdr:col>
          <xdr:colOff>0</xdr:colOff>
          <xdr:row>21</xdr:row>
          <xdr:rowOff>238125</xdr:rowOff>
        </xdr:to>
        <xdr:sp macro="" textlink="">
          <xdr:nvSpPr>
            <xdr:cNvPr id="38949" name="Check Box 37" hidden="1">
              <a:extLst>
                <a:ext uri="{63B3BB69-23CF-44E3-9099-C40C66FF867C}">
                  <a14:compatExt spid="_x0000_s38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21</xdr:row>
          <xdr:rowOff>38100</xdr:rowOff>
        </xdr:from>
        <xdr:to>
          <xdr:col>15</xdr:col>
          <xdr:colOff>95250</xdr:colOff>
          <xdr:row>21</xdr:row>
          <xdr:rowOff>247650</xdr:rowOff>
        </xdr:to>
        <xdr:sp macro="" textlink="">
          <xdr:nvSpPr>
            <xdr:cNvPr id="38950" name="Check Box 38" hidden="1">
              <a:extLst>
                <a:ext uri="{63B3BB69-23CF-44E3-9099-C40C66FF867C}">
                  <a14:compatExt spid="_x0000_s389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22</xdr:row>
          <xdr:rowOff>28575</xdr:rowOff>
        </xdr:from>
        <xdr:to>
          <xdr:col>12</xdr:col>
          <xdr:colOff>0</xdr:colOff>
          <xdr:row>22</xdr:row>
          <xdr:rowOff>238125</xdr:rowOff>
        </xdr:to>
        <xdr:sp macro="" textlink="">
          <xdr:nvSpPr>
            <xdr:cNvPr id="38951" name="Check Box 39" hidden="1">
              <a:extLst>
                <a:ext uri="{63B3BB69-23CF-44E3-9099-C40C66FF867C}">
                  <a14:compatExt spid="_x0000_s389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22</xdr:row>
          <xdr:rowOff>38100</xdr:rowOff>
        </xdr:from>
        <xdr:to>
          <xdr:col>15</xdr:col>
          <xdr:colOff>95250</xdr:colOff>
          <xdr:row>22</xdr:row>
          <xdr:rowOff>247650</xdr:rowOff>
        </xdr:to>
        <xdr:sp macro="" textlink="">
          <xdr:nvSpPr>
            <xdr:cNvPr id="38952" name="Check Box 40" hidden="1">
              <a:extLst>
                <a:ext uri="{63B3BB69-23CF-44E3-9099-C40C66FF867C}">
                  <a14:compatExt spid="_x0000_s389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23</xdr:row>
          <xdr:rowOff>28575</xdr:rowOff>
        </xdr:from>
        <xdr:to>
          <xdr:col>12</xdr:col>
          <xdr:colOff>0</xdr:colOff>
          <xdr:row>23</xdr:row>
          <xdr:rowOff>238125</xdr:rowOff>
        </xdr:to>
        <xdr:sp macro="" textlink="">
          <xdr:nvSpPr>
            <xdr:cNvPr id="38953" name="Check Box 41" hidden="1">
              <a:extLst>
                <a:ext uri="{63B3BB69-23CF-44E3-9099-C40C66FF867C}">
                  <a14:compatExt spid="_x0000_s389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23</xdr:row>
          <xdr:rowOff>38100</xdr:rowOff>
        </xdr:from>
        <xdr:to>
          <xdr:col>15</xdr:col>
          <xdr:colOff>95250</xdr:colOff>
          <xdr:row>23</xdr:row>
          <xdr:rowOff>247650</xdr:rowOff>
        </xdr:to>
        <xdr:sp macro="" textlink="">
          <xdr:nvSpPr>
            <xdr:cNvPr id="38954" name="Check Box 42" hidden="1">
              <a:extLst>
                <a:ext uri="{63B3BB69-23CF-44E3-9099-C40C66FF867C}">
                  <a14:compatExt spid="_x0000_s38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24</xdr:row>
          <xdr:rowOff>28575</xdr:rowOff>
        </xdr:from>
        <xdr:to>
          <xdr:col>12</xdr:col>
          <xdr:colOff>0</xdr:colOff>
          <xdr:row>24</xdr:row>
          <xdr:rowOff>238125</xdr:rowOff>
        </xdr:to>
        <xdr:sp macro="" textlink="">
          <xdr:nvSpPr>
            <xdr:cNvPr id="38955" name="Check Box 43" hidden="1">
              <a:extLst>
                <a:ext uri="{63B3BB69-23CF-44E3-9099-C40C66FF867C}">
                  <a14:compatExt spid="_x0000_s389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24</xdr:row>
          <xdr:rowOff>38100</xdr:rowOff>
        </xdr:from>
        <xdr:to>
          <xdr:col>15</xdr:col>
          <xdr:colOff>95250</xdr:colOff>
          <xdr:row>24</xdr:row>
          <xdr:rowOff>247650</xdr:rowOff>
        </xdr:to>
        <xdr:sp macro="" textlink="">
          <xdr:nvSpPr>
            <xdr:cNvPr id="38956" name="Check Box 44" hidden="1">
              <a:extLst>
                <a:ext uri="{63B3BB69-23CF-44E3-9099-C40C66FF867C}">
                  <a14:compatExt spid="_x0000_s389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25</xdr:row>
          <xdr:rowOff>28575</xdr:rowOff>
        </xdr:from>
        <xdr:to>
          <xdr:col>12</xdr:col>
          <xdr:colOff>0</xdr:colOff>
          <xdr:row>25</xdr:row>
          <xdr:rowOff>238125</xdr:rowOff>
        </xdr:to>
        <xdr:sp macro="" textlink="">
          <xdr:nvSpPr>
            <xdr:cNvPr id="38957" name="Check Box 45" hidden="1">
              <a:extLst>
                <a:ext uri="{63B3BB69-23CF-44E3-9099-C40C66FF867C}">
                  <a14:compatExt spid="_x0000_s389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25</xdr:row>
          <xdr:rowOff>38100</xdr:rowOff>
        </xdr:from>
        <xdr:to>
          <xdr:col>15</xdr:col>
          <xdr:colOff>95250</xdr:colOff>
          <xdr:row>25</xdr:row>
          <xdr:rowOff>247650</xdr:rowOff>
        </xdr:to>
        <xdr:sp macro="" textlink="">
          <xdr:nvSpPr>
            <xdr:cNvPr id="38958" name="Check Box 46" hidden="1">
              <a:extLst>
                <a:ext uri="{63B3BB69-23CF-44E3-9099-C40C66FF867C}">
                  <a14:compatExt spid="_x0000_s38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26</xdr:row>
          <xdr:rowOff>28575</xdr:rowOff>
        </xdr:from>
        <xdr:to>
          <xdr:col>12</xdr:col>
          <xdr:colOff>0</xdr:colOff>
          <xdr:row>26</xdr:row>
          <xdr:rowOff>238125</xdr:rowOff>
        </xdr:to>
        <xdr:sp macro="" textlink="">
          <xdr:nvSpPr>
            <xdr:cNvPr id="38959" name="Check Box 47" hidden="1">
              <a:extLst>
                <a:ext uri="{63B3BB69-23CF-44E3-9099-C40C66FF867C}">
                  <a14:compatExt spid="_x0000_s389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26</xdr:row>
          <xdr:rowOff>38100</xdr:rowOff>
        </xdr:from>
        <xdr:to>
          <xdr:col>15</xdr:col>
          <xdr:colOff>95250</xdr:colOff>
          <xdr:row>26</xdr:row>
          <xdr:rowOff>247650</xdr:rowOff>
        </xdr:to>
        <xdr:sp macro="" textlink="">
          <xdr:nvSpPr>
            <xdr:cNvPr id="38960" name="Check Box 48" hidden="1">
              <a:extLst>
                <a:ext uri="{63B3BB69-23CF-44E3-9099-C40C66FF867C}">
                  <a14:compatExt spid="_x0000_s38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27</xdr:row>
          <xdr:rowOff>28575</xdr:rowOff>
        </xdr:from>
        <xdr:to>
          <xdr:col>12</xdr:col>
          <xdr:colOff>0</xdr:colOff>
          <xdr:row>27</xdr:row>
          <xdr:rowOff>238125</xdr:rowOff>
        </xdr:to>
        <xdr:sp macro="" textlink="">
          <xdr:nvSpPr>
            <xdr:cNvPr id="38961" name="Check Box 49" hidden="1">
              <a:extLst>
                <a:ext uri="{63B3BB69-23CF-44E3-9099-C40C66FF867C}">
                  <a14:compatExt spid="_x0000_s38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27</xdr:row>
          <xdr:rowOff>38100</xdr:rowOff>
        </xdr:from>
        <xdr:to>
          <xdr:col>15</xdr:col>
          <xdr:colOff>95250</xdr:colOff>
          <xdr:row>27</xdr:row>
          <xdr:rowOff>247650</xdr:rowOff>
        </xdr:to>
        <xdr:sp macro="" textlink="">
          <xdr:nvSpPr>
            <xdr:cNvPr id="38962" name="Check Box 50" hidden="1">
              <a:extLst>
                <a:ext uri="{63B3BB69-23CF-44E3-9099-C40C66FF867C}">
                  <a14:compatExt spid="_x0000_s389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28</xdr:row>
          <xdr:rowOff>28575</xdr:rowOff>
        </xdr:from>
        <xdr:to>
          <xdr:col>12</xdr:col>
          <xdr:colOff>0</xdr:colOff>
          <xdr:row>28</xdr:row>
          <xdr:rowOff>238125</xdr:rowOff>
        </xdr:to>
        <xdr:sp macro="" textlink="">
          <xdr:nvSpPr>
            <xdr:cNvPr id="38963" name="Check Box 51" hidden="1">
              <a:extLst>
                <a:ext uri="{63B3BB69-23CF-44E3-9099-C40C66FF867C}">
                  <a14:compatExt spid="_x0000_s389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28</xdr:row>
          <xdr:rowOff>38100</xdr:rowOff>
        </xdr:from>
        <xdr:to>
          <xdr:col>15</xdr:col>
          <xdr:colOff>95250</xdr:colOff>
          <xdr:row>28</xdr:row>
          <xdr:rowOff>247650</xdr:rowOff>
        </xdr:to>
        <xdr:sp macro="" textlink="">
          <xdr:nvSpPr>
            <xdr:cNvPr id="38964" name="Check Box 52" hidden="1">
              <a:extLst>
                <a:ext uri="{63B3BB69-23CF-44E3-9099-C40C66FF867C}">
                  <a14:compatExt spid="_x0000_s389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29</xdr:row>
          <xdr:rowOff>28575</xdr:rowOff>
        </xdr:from>
        <xdr:to>
          <xdr:col>12</xdr:col>
          <xdr:colOff>0</xdr:colOff>
          <xdr:row>29</xdr:row>
          <xdr:rowOff>238125</xdr:rowOff>
        </xdr:to>
        <xdr:sp macro="" textlink="">
          <xdr:nvSpPr>
            <xdr:cNvPr id="38965" name="Check Box 53" hidden="1">
              <a:extLst>
                <a:ext uri="{63B3BB69-23CF-44E3-9099-C40C66FF867C}">
                  <a14:compatExt spid="_x0000_s38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29</xdr:row>
          <xdr:rowOff>38100</xdr:rowOff>
        </xdr:from>
        <xdr:to>
          <xdr:col>15</xdr:col>
          <xdr:colOff>95250</xdr:colOff>
          <xdr:row>29</xdr:row>
          <xdr:rowOff>247650</xdr:rowOff>
        </xdr:to>
        <xdr:sp macro="" textlink="">
          <xdr:nvSpPr>
            <xdr:cNvPr id="38966" name="Check Box 54" hidden="1">
              <a:extLst>
                <a:ext uri="{63B3BB69-23CF-44E3-9099-C40C66FF867C}">
                  <a14:compatExt spid="_x0000_s38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30</xdr:row>
          <xdr:rowOff>28575</xdr:rowOff>
        </xdr:from>
        <xdr:to>
          <xdr:col>12</xdr:col>
          <xdr:colOff>0</xdr:colOff>
          <xdr:row>30</xdr:row>
          <xdr:rowOff>238125</xdr:rowOff>
        </xdr:to>
        <xdr:sp macro="" textlink="">
          <xdr:nvSpPr>
            <xdr:cNvPr id="38967" name="Check Box 55" hidden="1">
              <a:extLst>
                <a:ext uri="{63B3BB69-23CF-44E3-9099-C40C66FF867C}">
                  <a14:compatExt spid="_x0000_s38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30</xdr:row>
          <xdr:rowOff>38100</xdr:rowOff>
        </xdr:from>
        <xdr:to>
          <xdr:col>15</xdr:col>
          <xdr:colOff>95250</xdr:colOff>
          <xdr:row>30</xdr:row>
          <xdr:rowOff>247650</xdr:rowOff>
        </xdr:to>
        <xdr:sp macro="" textlink="">
          <xdr:nvSpPr>
            <xdr:cNvPr id="38968" name="Check Box 56" hidden="1">
              <a:extLst>
                <a:ext uri="{63B3BB69-23CF-44E3-9099-C40C66FF867C}">
                  <a14:compatExt spid="_x0000_s38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31</xdr:row>
          <xdr:rowOff>28575</xdr:rowOff>
        </xdr:from>
        <xdr:to>
          <xdr:col>12</xdr:col>
          <xdr:colOff>0</xdr:colOff>
          <xdr:row>31</xdr:row>
          <xdr:rowOff>238125</xdr:rowOff>
        </xdr:to>
        <xdr:sp macro="" textlink="">
          <xdr:nvSpPr>
            <xdr:cNvPr id="38969" name="Check Box 57" hidden="1">
              <a:extLst>
                <a:ext uri="{63B3BB69-23CF-44E3-9099-C40C66FF867C}">
                  <a14:compatExt spid="_x0000_s38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31</xdr:row>
          <xdr:rowOff>38100</xdr:rowOff>
        </xdr:from>
        <xdr:to>
          <xdr:col>15</xdr:col>
          <xdr:colOff>95250</xdr:colOff>
          <xdr:row>31</xdr:row>
          <xdr:rowOff>247650</xdr:rowOff>
        </xdr:to>
        <xdr:sp macro="" textlink="">
          <xdr:nvSpPr>
            <xdr:cNvPr id="38970" name="Check Box 58" hidden="1">
              <a:extLst>
                <a:ext uri="{63B3BB69-23CF-44E3-9099-C40C66FF867C}">
                  <a14:compatExt spid="_x0000_s38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32</xdr:row>
          <xdr:rowOff>28575</xdr:rowOff>
        </xdr:from>
        <xdr:to>
          <xdr:col>12</xdr:col>
          <xdr:colOff>0</xdr:colOff>
          <xdr:row>32</xdr:row>
          <xdr:rowOff>238125</xdr:rowOff>
        </xdr:to>
        <xdr:sp macro="" textlink="">
          <xdr:nvSpPr>
            <xdr:cNvPr id="38971" name="Check Box 59" hidden="1">
              <a:extLst>
                <a:ext uri="{63B3BB69-23CF-44E3-9099-C40C66FF867C}">
                  <a14:compatExt spid="_x0000_s38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32</xdr:row>
          <xdr:rowOff>38100</xdr:rowOff>
        </xdr:from>
        <xdr:to>
          <xdr:col>15</xdr:col>
          <xdr:colOff>95250</xdr:colOff>
          <xdr:row>32</xdr:row>
          <xdr:rowOff>247650</xdr:rowOff>
        </xdr:to>
        <xdr:sp macro="" textlink="">
          <xdr:nvSpPr>
            <xdr:cNvPr id="38972" name="Check Box 60" hidden="1">
              <a:extLst>
                <a:ext uri="{63B3BB69-23CF-44E3-9099-C40C66FF867C}">
                  <a14:compatExt spid="_x0000_s38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13</xdr:row>
          <xdr:rowOff>28575</xdr:rowOff>
        </xdr:from>
        <xdr:to>
          <xdr:col>12</xdr:col>
          <xdr:colOff>0</xdr:colOff>
          <xdr:row>13</xdr:row>
          <xdr:rowOff>238125</xdr:rowOff>
        </xdr:to>
        <xdr:sp macro="" textlink="">
          <xdr:nvSpPr>
            <xdr:cNvPr id="39937" name="Check Box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13</xdr:row>
          <xdr:rowOff>38100</xdr:rowOff>
        </xdr:from>
        <xdr:to>
          <xdr:col>15</xdr:col>
          <xdr:colOff>95250</xdr:colOff>
          <xdr:row>13</xdr:row>
          <xdr:rowOff>247650</xdr:rowOff>
        </xdr:to>
        <xdr:sp macro="" textlink="">
          <xdr:nvSpPr>
            <xdr:cNvPr id="39938" name="Check Box 2" hidden="1">
              <a:extLst>
                <a:ext uri="{63B3BB69-23CF-44E3-9099-C40C66FF867C}">
                  <a14:compatExt spid="_x0000_s39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</xdr:row>
          <xdr:rowOff>66675</xdr:rowOff>
        </xdr:from>
        <xdr:to>
          <xdr:col>7</xdr:col>
          <xdr:colOff>9525</xdr:colOff>
          <xdr:row>3</xdr:row>
          <xdr:rowOff>266700</xdr:rowOff>
        </xdr:to>
        <xdr:sp macro="" textlink="">
          <xdr:nvSpPr>
            <xdr:cNvPr id="39939" name="Option Button 3" hidden="1">
              <a:extLst>
                <a:ext uri="{63B3BB69-23CF-44E3-9099-C40C66FF867C}">
                  <a14:compatExt spid="_x0000_s39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</xdr:row>
          <xdr:rowOff>66675</xdr:rowOff>
        </xdr:from>
        <xdr:to>
          <xdr:col>7</xdr:col>
          <xdr:colOff>523875</xdr:colOff>
          <xdr:row>3</xdr:row>
          <xdr:rowOff>266700</xdr:rowOff>
        </xdr:to>
        <xdr:sp macro="" textlink="">
          <xdr:nvSpPr>
            <xdr:cNvPr id="39940" name="Option Button 4" hidden="1">
              <a:extLst>
                <a:ext uri="{63B3BB69-23CF-44E3-9099-C40C66FF867C}">
                  <a14:compatExt spid="_x0000_s39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3</xdr:row>
          <xdr:rowOff>66675</xdr:rowOff>
        </xdr:from>
        <xdr:to>
          <xdr:col>8</xdr:col>
          <xdr:colOff>695325</xdr:colOff>
          <xdr:row>3</xdr:row>
          <xdr:rowOff>266700</xdr:rowOff>
        </xdr:to>
        <xdr:sp macro="" textlink="">
          <xdr:nvSpPr>
            <xdr:cNvPr id="39941" name="Option Button 5" hidden="1">
              <a:extLst>
                <a:ext uri="{63B3BB69-23CF-44E3-9099-C40C66FF867C}">
                  <a14:compatExt spid="_x0000_s39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3</xdr:row>
          <xdr:rowOff>66675</xdr:rowOff>
        </xdr:from>
        <xdr:to>
          <xdr:col>8</xdr:col>
          <xdr:colOff>1209675</xdr:colOff>
          <xdr:row>3</xdr:row>
          <xdr:rowOff>266700</xdr:rowOff>
        </xdr:to>
        <xdr:sp macro="" textlink="">
          <xdr:nvSpPr>
            <xdr:cNvPr id="39942" name="Option Button 6" hidden="1">
              <a:extLst>
                <a:ext uri="{63B3BB69-23CF-44E3-9099-C40C66FF867C}">
                  <a14:compatExt spid="_x0000_s39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885825</xdr:colOff>
          <xdr:row>3</xdr:row>
          <xdr:rowOff>66675</xdr:rowOff>
        </xdr:from>
        <xdr:to>
          <xdr:col>8</xdr:col>
          <xdr:colOff>1724025</xdr:colOff>
          <xdr:row>3</xdr:row>
          <xdr:rowOff>266700</xdr:rowOff>
        </xdr:to>
        <xdr:sp macro="" textlink="">
          <xdr:nvSpPr>
            <xdr:cNvPr id="39943" name="Option Button 7" hidden="1">
              <a:extLst>
                <a:ext uri="{63B3BB69-23CF-44E3-9099-C40C66FF867C}">
                  <a14:compatExt spid="_x0000_s39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1400175</xdr:colOff>
          <xdr:row>3</xdr:row>
          <xdr:rowOff>66675</xdr:rowOff>
        </xdr:from>
        <xdr:to>
          <xdr:col>9</xdr:col>
          <xdr:colOff>114300</xdr:colOff>
          <xdr:row>3</xdr:row>
          <xdr:rowOff>266700</xdr:rowOff>
        </xdr:to>
        <xdr:sp macro="" textlink="">
          <xdr:nvSpPr>
            <xdr:cNvPr id="39944" name="Option Button 8" hidden="1">
              <a:extLst>
                <a:ext uri="{63B3BB69-23CF-44E3-9099-C40C66FF867C}">
                  <a14:compatExt spid="_x0000_s39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1914525</xdr:colOff>
          <xdr:row>3</xdr:row>
          <xdr:rowOff>66675</xdr:rowOff>
        </xdr:from>
        <xdr:to>
          <xdr:col>11</xdr:col>
          <xdr:colOff>142875</xdr:colOff>
          <xdr:row>3</xdr:row>
          <xdr:rowOff>266700</xdr:rowOff>
        </xdr:to>
        <xdr:sp macro="" textlink="">
          <xdr:nvSpPr>
            <xdr:cNvPr id="39945" name="Option Button 9" hidden="1">
              <a:extLst>
                <a:ext uri="{63B3BB69-23CF-44E3-9099-C40C66FF867C}">
                  <a14:compatExt spid="_x0000_s399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</xdr:row>
          <xdr:rowOff>66675</xdr:rowOff>
        </xdr:from>
        <xdr:to>
          <xdr:col>13</xdr:col>
          <xdr:colOff>152400</xdr:colOff>
          <xdr:row>3</xdr:row>
          <xdr:rowOff>266700</xdr:rowOff>
        </xdr:to>
        <xdr:sp macro="" textlink="">
          <xdr:nvSpPr>
            <xdr:cNvPr id="39946" name="Option Button 10" hidden="1">
              <a:extLst>
                <a:ext uri="{63B3BB69-23CF-44E3-9099-C40C66FF867C}">
                  <a14:compatExt spid="_x0000_s39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2</xdr:row>
          <xdr:rowOff>266700</xdr:rowOff>
        </xdr:from>
        <xdr:to>
          <xdr:col>15</xdr:col>
          <xdr:colOff>228600</xdr:colOff>
          <xdr:row>4</xdr:row>
          <xdr:rowOff>9525</xdr:rowOff>
        </xdr:to>
        <xdr:sp macro="" textlink="">
          <xdr:nvSpPr>
            <xdr:cNvPr id="39947" name="Group Box 11" hidden="1">
              <a:extLst>
                <a:ext uri="{63B3BB69-23CF-44E3-9099-C40C66FF867C}">
                  <a14:compatExt spid="_x0000_s399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76200</xdr:rowOff>
        </xdr:from>
        <xdr:to>
          <xdr:col>7</xdr:col>
          <xdr:colOff>0</xdr:colOff>
          <xdr:row>4</xdr:row>
          <xdr:rowOff>276225</xdr:rowOff>
        </xdr:to>
        <xdr:sp macro="" textlink="">
          <xdr:nvSpPr>
            <xdr:cNvPr id="39948" name="Option Button 12" hidden="1">
              <a:extLst>
                <a:ext uri="{63B3BB69-23CF-44E3-9099-C40C66FF867C}">
                  <a14:compatExt spid="_x0000_s39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</xdr:row>
          <xdr:rowOff>76200</xdr:rowOff>
        </xdr:from>
        <xdr:to>
          <xdr:col>7</xdr:col>
          <xdr:colOff>514350</xdr:colOff>
          <xdr:row>4</xdr:row>
          <xdr:rowOff>276225</xdr:rowOff>
        </xdr:to>
        <xdr:sp macro="" textlink="">
          <xdr:nvSpPr>
            <xdr:cNvPr id="39949" name="Option Button 13" hidden="1">
              <a:extLst>
                <a:ext uri="{63B3BB69-23CF-44E3-9099-C40C66FF867C}">
                  <a14:compatExt spid="_x0000_s39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</xdr:row>
          <xdr:rowOff>76200</xdr:rowOff>
        </xdr:from>
        <xdr:to>
          <xdr:col>8</xdr:col>
          <xdr:colOff>171450</xdr:colOff>
          <xdr:row>4</xdr:row>
          <xdr:rowOff>276225</xdr:rowOff>
        </xdr:to>
        <xdr:sp macro="" textlink="">
          <xdr:nvSpPr>
            <xdr:cNvPr id="39950" name="Option Button 14" hidden="1">
              <a:extLst>
                <a:ext uri="{63B3BB69-23CF-44E3-9099-C40C66FF867C}">
                  <a14:compatExt spid="_x0000_s399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</xdr:row>
          <xdr:rowOff>76200</xdr:rowOff>
        </xdr:from>
        <xdr:to>
          <xdr:col>8</xdr:col>
          <xdr:colOff>685800</xdr:colOff>
          <xdr:row>4</xdr:row>
          <xdr:rowOff>276225</xdr:rowOff>
        </xdr:to>
        <xdr:sp macro="" textlink="">
          <xdr:nvSpPr>
            <xdr:cNvPr id="39951" name="Option Button 15" hidden="1">
              <a:extLst>
                <a:ext uri="{63B3BB69-23CF-44E3-9099-C40C66FF867C}">
                  <a14:compatExt spid="_x0000_s399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4</xdr:row>
          <xdr:rowOff>76200</xdr:rowOff>
        </xdr:from>
        <xdr:to>
          <xdr:col>8</xdr:col>
          <xdr:colOff>1200150</xdr:colOff>
          <xdr:row>4</xdr:row>
          <xdr:rowOff>276225</xdr:rowOff>
        </xdr:to>
        <xdr:sp macro="" textlink="">
          <xdr:nvSpPr>
            <xdr:cNvPr id="39952" name="Option Button 16" hidden="1">
              <a:extLst>
                <a:ext uri="{63B3BB69-23CF-44E3-9099-C40C66FF867C}">
                  <a14:compatExt spid="_x0000_s399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876300</xdr:colOff>
          <xdr:row>4</xdr:row>
          <xdr:rowOff>76200</xdr:rowOff>
        </xdr:from>
        <xdr:to>
          <xdr:col>8</xdr:col>
          <xdr:colOff>1714500</xdr:colOff>
          <xdr:row>4</xdr:row>
          <xdr:rowOff>276225</xdr:rowOff>
        </xdr:to>
        <xdr:sp macro="" textlink="">
          <xdr:nvSpPr>
            <xdr:cNvPr id="39953" name="Option Button 17" hidden="1">
              <a:extLst>
                <a:ext uri="{63B3BB69-23CF-44E3-9099-C40C66FF867C}">
                  <a14:compatExt spid="_x0000_s399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1390650</xdr:colOff>
          <xdr:row>4</xdr:row>
          <xdr:rowOff>76200</xdr:rowOff>
        </xdr:from>
        <xdr:to>
          <xdr:col>9</xdr:col>
          <xdr:colOff>104775</xdr:colOff>
          <xdr:row>4</xdr:row>
          <xdr:rowOff>276225</xdr:rowOff>
        </xdr:to>
        <xdr:sp macro="" textlink="">
          <xdr:nvSpPr>
            <xdr:cNvPr id="39954" name="Option Button 18" hidden="1">
              <a:extLst>
                <a:ext uri="{63B3BB69-23CF-44E3-9099-C40C66FF867C}">
                  <a14:compatExt spid="_x0000_s39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1905000</xdr:colOff>
          <xdr:row>4</xdr:row>
          <xdr:rowOff>76200</xdr:rowOff>
        </xdr:from>
        <xdr:to>
          <xdr:col>11</xdr:col>
          <xdr:colOff>133350</xdr:colOff>
          <xdr:row>4</xdr:row>
          <xdr:rowOff>276225</xdr:rowOff>
        </xdr:to>
        <xdr:sp macro="" textlink="">
          <xdr:nvSpPr>
            <xdr:cNvPr id="39955" name="Option Button 19" hidden="1">
              <a:extLst>
                <a:ext uri="{63B3BB69-23CF-44E3-9099-C40C66FF867C}">
                  <a14:compatExt spid="_x0000_s399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</xdr:row>
          <xdr:rowOff>76200</xdr:rowOff>
        </xdr:from>
        <xdr:to>
          <xdr:col>13</xdr:col>
          <xdr:colOff>152400</xdr:colOff>
          <xdr:row>4</xdr:row>
          <xdr:rowOff>276225</xdr:rowOff>
        </xdr:to>
        <xdr:sp macro="" textlink="">
          <xdr:nvSpPr>
            <xdr:cNvPr id="39956" name="Option Button 20" hidden="1">
              <a:extLst>
                <a:ext uri="{63B3BB69-23CF-44E3-9099-C40C66FF867C}">
                  <a14:compatExt spid="_x0000_s399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</xdr:row>
          <xdr:rowOff>57150</xdr:rowOff>
        </xdr:from>
        <xdr:to>
          <xdr:col>15</xdr:col>
          <xdr:colOff>228600</xdr:colOff>
          <xdr:row>5</xdr:row>
          <xdr:rowOff>133350</xdr:rowOff>
        </xdr:to>
        <xdr:sp macro="" textlink="">
          <xdr:nvSpPr>
            <xdr:cNvPr id="39957" name="Group Box 21" hidden="1">
              <a:extLst>
                <a:ext uri="{63B3BB69-23CF-44E3-9099-C40C66FF867C}">
                  <a14:compatExt spid="_x0000_s399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76200</xdr:rowOff>
        </xdr:from>
        <xdr:to>
          <xdr:col>15</xdr:col>
          <xdr:colOff>180975</xdr:colOff>
          <xdr:row>4</xdr:row>
          <xdr:rowOff>276225</xdr:rowOff>
        </xdr:to>
        <xdr:sp macro="" textlink="">
          <xdr:nvSpPr>
            <xdr:cNvPr id="39958" name="Option Button 22" hidden="1">
              <a:extLst>
                <a:ext uri="{63B3BB69-23CF-44E3-9099-C40C66FF867C}">
                  <a14:compatExt spid="_x0000_s39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14</xdr:row>
          <xdr:rowOff>28575</xdr:rowOff>
        </xdr:from>
        <xdr:to>
          <xdr:col>12</xdr:col>
          <xdr:colOff>0</xdr:colOff>
          <xdr:row>14</xdr:row>
          <xdr:rowOff>238125</xdr:rowOff>
        </xdr:to>
        <xdr:sp macro="" textlink="">
          <xdr:nvSpPr>
            <xdr:cNvPr id="39959" name="Check Box 23" hidden="1">
              <a:extLst>
                <a:ext uri="{63B3BB69-23CF-44E3-9099-C40C66FF867C}">
                  <a14:compatExt spid="_x0000_s399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14</xdr:row>
          <xdr:rowOff>38100</xdr:rowOff>
        </xdr:from>
        <xdr:to>
          <xdr:col>15</xdr:col>
          <xdr:colOff>95250</xdr:colOff>
          <xdr:row>14</xdr:row>
          <xdr:rowOff>247650</xdr:rowOff>
        </xdr:to>
        <xdr:sp macro="" textlink="">
          <xdr:nvSpPr>
            <xdr:cNvPr id="39960" name="Check Box 24" hidden="1">
              <a:extLst>
                <a:ext uri="{63B3BB69-23CF-44E3-9099-C40C66FF867C}">
                  <a14:compatExt spid="_x0000_s39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15</xdr:row>
          <xdr:rowOff>28575</xdr:rowOff>
        </xdr:from>
        <xdr:to>
          <xdr:col>12</xdr:col>
          <xdr:colOff>0</xdr:colOff>
          <xdr:row>15</xdr:row>
          <xdr:rowOff>238125</xdr:rowOff>
        </xdr:to>
        <xdr:sp macro="" textlink="">
          <xdr:nvSpPr>
            <xdr:cNvPr id="39961" name="Check Box 25" hidden="1">
              <a:extLst>
                <a:ext uri="{63B3BB69-23CF-44E3-9099-C40C66FF867C}">
                  <a14:compatExt spid="_x0000_s39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15</xdr:row>
          <xdr:rowOff>38100</xdr:rowOff>
        </xdr:from>
        <xdr:to>
          <xdr:col>15</xdr:col>
          <xdr:colOff>95250</xdr:colOff>
          <xdr:row>15</xdr:row>
          <xdr:rowOff>247650</xdr:rowOff>
        </xdr:to>
        <xdr:sp macro="" textlink="">
          <xdr:nvSpPr>
            <xdr:cNvPr id="39962" name="Check Box 26" hidden="1">
              <a:extLst>
                <a:ext uri="{63B3BB69-23CF-44E3-9099-C40C66FF867C}">
                  <a14:compatExt spid="_x0000_s399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16</xdr:row>
          <xdr:rowOff>28575</xdr:rowOff>
        </xdr:from>
        <xdr:to>
          <xdr:col>12</xdr:col>
          <xdr:colOff>0</xdr:colOff>
          <xdr:row>16</xdr:row>
          <xdr:rowOff>238125</xdr:rowOff>
        </xdr:to>
        <xdr:sp macro="" textlink="">
          <xdr:nvSpPr>
            <xdr:cNvPr id="39963" name="Check Box 27" hidden="1">
              <a:extLst>
                <a:ext uri="{63B3BB69-23CF-44E3-9099-C40C66FF867C}">
                  <a14:compatExt spid="_x0000_s399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16</xdr:row>
          <xdr:rowOff>38100</xdr:rowOff>
        </xdr:from>
        <xdr:to>
          <xdr:col>15</xdr:col>
          <xdr:colOff>95250</xdr:colOff>
          <xdr:row>16</xdr:row>
          <xdr:rowOff>247650</xdr:rowOff>
        </xdr:to>
        <xdr:sp macro="" textlink="">
          <xdr:nvSpPr>
            <xdr:cNvPr id="39964" name="Check Box 28" hidden="1">
              <a:extLst>
                <a:ext uri="{63B3BB69-23CF-44E3-9099-C40C66FF867C}">
                  <a14:compatExt spid="_x0000_s399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28575</xdr:rowOff>
        </xdr:from>
        <xdr:to>
          <xdr:col>12</xdr:col>
          <xdr:colOff>0</xdr:colOff>
          <xdr:row>17</xdr:row>
          <xdr:rowOff>238125</xdr:rowOff>
        </xdr:to>
        <xdr:sp macro="" textlink="">
          <xdr:nvSpPr>
            <xdr:cNvPr id="39965" name="Check Box 29" hidden="1">
              <a:extLst>
                <a:ext uri="{63B3BB69-23CF-44E3-9099-C40C66FF867C}">
                  <a14:compatExt spid="_x0000_s39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17</xdr:row>
          <xdr:rowOff>38100</xdr:rowOff>
        </xdr:from>
        <xdr:to>
          <xdr:col>15</xdr:col>
          <xdr:colOff>95250</xdr:colOff>
          <xdr:row>17</xdr:row>
          <xdr:rowOff>247650</xdr:rowOff>
        </xdr:to>
        <xdr:sp macro="" textlink="">
          <xdr:nvSpPr>
            <xdr:cNvPr id="39966" name="Check Box 30" hidden="1">
              <a:extLst>
                <a:ext uri="{63B3BB69-23CF-44E3-9099-C40C66FF867C}">
                  <a14:compatExt spid="_x0000_s39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18</xdr:row>
          <xdr:rowOff>28575</xdr:rowOff>
        </xdr:from>
        <xdr:to>
          <xdr:col>12</xdr:col>
          <xdr:colOff>0</xdr:colOff>
          <xdr:row>18</xdr:row>
          <xdr:rowOff>238125</xdr:rowOff>
        </xdr:to>
        <xdr:sp macro="" textlink="">
          <xdr:nvSpPr>
            <xdr:cNvPr id="39967" name="Check Box 31" hidden="1">
              <a:extLst>
                <a:ext uri="{63B3BB69-23CF-44E3-9099-C40C66FF867C}">
                  <a14:compatExt spid="_x0000_s39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18</xdr:row>
          <xdr:rowOff>38100</xdr:rowOff>
        </xdr:from>
        <xdr:to>
          <xdr:col>15</xdr:col>
          <xdr:colOff>95250</xdr:colOff>
          <xdr:row>18</xdr:row>
          <xdr:rowOff>247650</xdr:rowOff>
        </xdr:to>
        <xdr:sp macro="" textlink="">
          <xdr:nvSpPr>
            <xdr:cNvPr id="39968" name="Check Box 32" hidden="1">
              <a:extLst>
                <a:ext uri="{63B3BB69-23CF-44E3-9099-C40C66FF867C}">
                  <a14:compatExt spid="_x0000_s39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28575</xdr:rowOff>
        </xdr:from>
        <xdr:to>
          <xdr:col>12</xdr:col>
          <xdr:colOff>0</xdr:colOff>
          <xdr:row>19</xdr:row>
          <xdr:rowOff>238125</xdr:rowOff>
        </xdr:to>
        <xdr:sp macro="" textlink="">
          <xdr:nvSpPr>
            <xdr:cNvPr id="39969" name="Check Box 33" hidden="1">
              <a:extLst>
                <a:ext uri="{63B3BB69-23CF-44E3-9099-C40C66FF867C}">
                  <a14:compatExt spid="_x0000_s39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19</xdr:row>
          <xdr:rowOff>38100</xdr:rowOff>
        </xdr:from>
        <xdr:to>
          <xdr:col>15</xdr:col>
          <xdr:colOff>95250</xdr:colOff>
          <xdr:row>19</xdr:row>
          <xdr:rowOff>247650</xdr:rowOff>
        </xdr:to>
        <xdr:sp macro="" textlink="">
          <xdr:nvSpPr>
            <xdr:cNvPr id="39970" name="Check Box 34" hidden="1">
              <a:extLst>
                <a:ext uri="{63B3BB69-23CF-44E3-9099-C40C66FF867C}">
                  <a14:compatExt spid="_x0000_s39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20</xdr:row>
          <xdr:rowOff>28575</xdr:rowOff>
        </xdr:from>
        <xdr:to>
          <xdr:col>12</xdr:col>
          <xdr:colOff>0</xdr:colOff>
          <xdr:row>20</xdr:row>
          <xdr:rowOff>238125</xdr:rowOff>
        </xdr:to>
        <xdr:sp macro="" textlink="">
          <xdr:nvSpPr>
            <xdr:cNvPr id="39971" name="Check Box 35" hidden="1">
              <a:extLst>
                <a:ext uri="{63B3BB69-23CF-44E3-9099-C40C66FF867C}">
                  <a14:compatExt spid="_x0000_s39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20</xdr:row>
          <xdr:rowOff>38100</xdr:rowOff>
        </xdr:from>
        <xdr:to>
          <xdr:col>15</xdr:col>
          <xdr:colOff>95250</xdr:colOff>
          <xdr:row>20</xdr:row>
          <xdr:rowOff>247650</xdr:rowOff>
        </xdr:to>
        <xdr:sp macro="" textlink="">
          <xdr:nvSpPr>
            <xdr:cNvPr id="39972" name="Check Box 36" hidden="1">
              <a:extLst>
                <a:ext uri="{63B3BB69-23CF-44E3-9099-C40C66FF867C}">
                  <a14:compatExt spid="_x0000_s39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21</xdr:row>
          <xdr:rowOff>28575</xdr:rowOff>
        </xdr:from>
        <xdr:to>
          <xdr:col>12</xdr:col>
          <xdr:colOff>0</xdr:colOff>
          <xdr:row>21</xdr:row>
          <xdr:rowOff>238125</xdr:rowOff>
        </xdr:to>
        <xdr:sp macro="" textlink="">
          <xdr:nvSpPr>
            <xdr:cNvPr id="39973" name="Check Box 37" hidden="1">
              <a:extLst>
                <a:ext uri="{63B3BB69-23CF-44E3-9099-C40C66FF867C}">
                  <a14:compatExt spid="_x0000_s39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21</xdr:row>
          <xdr:rowOff>38100</xdr:rowOff>
        </xdr:from>
        <xdr:to>
          <xdr:col>15</xdr:col>
          <xdr:colOff>95250</xdr:colOff>
          <xdr:row>21</xdr:row>
          <xdr:rowOff>247650</xdr:rowOff>
        </xdr:to>
        <xdr:sp macro="" textlink="">
          <xdr:nvSpPr>
            <xdr:cNvPr id="39974" name="Check Box 38" hidden="1">
              <a:extLst>
                <a:ext uri="{63B3BB69-23CF-44E3-9099-C40C66FF867C}">
                  <a14:compatExt spid="_x0000_s39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22</xdr:row>
          <xdr:rowOff>28575</xdr:rowOff>
        </xdr:from>
        <xdr:to>
          <xdr:col>12</xdr:col>
          <xdr:colOff>0</xdr:colOff>
          <xdr:row>22</xdr:row>
          <xdr:rowOff>238125</xdr:rowOff>
        </xdr:to>
        <xdr:sp macro="" textlink="">
          <xdr:nvSpPr>
            <xdr:cNvPr id="39975" name="Check Box 39" hidden="1">
              <a:extLst>
                <a:ext uri="{63B3BB69-23CF-44E3-9099-C40C66FF867C}">
                  <a14:compatExt spid="_x0000_s39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22</xdr:row>
          <xdr:rowOff>38100</xdr:rowOff>
        </xdr:from>
        <xdr:to>
          <xdr:col>15</xdr:col>
          <xdr:colOff>95250</xdr:colOff>
          <xdr:row>22</xdr:row>
          <xdr:rowOff>247650</xdr:rowOff>
        </xdr:to>
        <xdr:sp macro="" textlink="">
          <xdr:nvSpPr>
            <xdr:cNvPr id="39976" name="Check Box 40" hidden="1">
              <a:extLst>
                <a:ext uri="{63B3BB69-23CF-44E3-9099-C40C66FF867C}">
                  <a14:compatExt spid="_x0000_s39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23</xdr:row>
          <xdr:rowOff>28575</xdr:rowOff>
        </xdr:from>
        <xdr:to>
          <xdr:col>12</xdr:col>
          <xdr:colOff>0</xdr:colOff>
          <xdr:row>23</xdr:row>
          <xdr:rowOff>238125</xdr:rowOff>
        </xdr:to>
        <xdr:sp macro="" textlink="">
          <xdr:nvSpPr>
            <xdr:cNvPr id="39977" name="Check Box 41" hidden="1">
              <a:extLst>
                <a:ext uri="{63B3BB69-23CF-44E3-9099-C40C66FF867C}">
                  <a14:compatExt spid="_x0000_s39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23</xdr:row>
          <xdr:rowOff>38100</xdr:rowOff>
        </xdr:from>
        <xdr:to>
          <xdr:col>15</xdr:col>
          <xdr:colOff>95250</xdr:colOff>
          <xdr:row>23</xdr:row>
          <xdr:rowOff>247650</xdr:rowOff>
        </xdr:to>
        <xdr:sp macro="" textlink="">
          <xdr:nvSpPr>
            <xdr:cNvPr id="39978" name="Check Box 42" hidden="1">
              <a:extLst>
                <a:ext uri="{63B3BB69-23CF-44E3-9099-C40C66FF867C}">
                  <a14:compatExt spid="_x0000_s39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24</xdr:row>
          <xdr:rowOff>28575</xdr:rowOff>
        </xdr:from>
        <xdr:to>
          <xdr:col>12</xdr:col>
          <xdr:colOff>0</xdr:colOff>
          <xdr:row>24</xdr:row>
          <xdr:rowOff>238125</xdr:rowOff>
        </xdr:to>
        <xdr:sp macro="" textlink="">
          <xdr:nvSpPr>
            <xdr:cNvPr id="39979" name="Check Box 43" hidden="1">
              <a:extLst>
                <a:ext uri="{63B3BB69-23CF-44E3-9099-C40C66FF867C}">
                  <a14:compatExt spid="_x0000_s39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24</xdr:row>
          <xdr:rowOff>38100</xdr:rowOff>
        </xdr:from>
        <xdr:to>
          <xdr:col>15</xdr:col>
          <xdr:colOff>95250</xdr:colOff>
          <xdr:row>24</xdr:row>
          <xdr:rowOff>247650</xdr:rowOff>
        </xdr:to>
        <xdr:sp macro="" textlink="">
          <xdr:nvSpPr>
            <xdr:cNvPr id="39980" name="Check Box 44" hidden="1">
              <a:extLst>
                <a:ext uri="{63B3BB69-23CF-44E3-9099-C40C66FF867C}">
                  <a14:compatExt spid="_x0000_s39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25</xdr:row>
          <xdr:rowOff>28575</xdr:rowOff>
        </xdr:from>
        <xdr:to>
          <xdr:col>12</xdr:col>
          <xdr:colOff>0</xdr:colOff>
          <xdr:row>25</xdr:row>
          <xdr:rowOff>238125</xdr:rowOff>
        </xdr:to>
        <xdr:sp macro="" textlink="">
          <xdr:nvSpPr>
            <xdr:cNvPr id="39981" name="Check Box 45" hidden="1">
              <a:extLst>
                <a:ext uri="{63B3BB69-23CF-44E3-9099-C40C66FF867C}">
                  <a14:compatExt spid="_x0000_s39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25</xdr:row>
          <xdr:rowOff>38100</xdr:rowOff>
        </xdr:from>
        <xdr:to>
          <xdr:col>15</xdr:col>
          <xdr:colOff>95250</xdr:colOff>
          <xdr:row>25</xdr:row>
          <xdr:rowOff>247650</xdr:rowOff>
        </xdr:to>
        <xdr:sp macro="" textlink="">
          <xdr:nvSpPr>
            <xdr:cNvPr id="39982" name="Check Box 46" hidden="1">
              <a:extLst>
                <a:ext uri="{63B3BB69-23CF-44E3-9099-C40C66FF867C}">
                  <a14:compatExt spid="_x0000_s39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26</xdr:row>
          <xdr:rowOff>28575</xdr:rowOff>
        </xdr:from>
        <xdr:to>
          <xdr:col>12</xdr:col>
          <xdr:colOff>0</xdr:colOff>
          <xdr:row>26</xdr:row>
          <xdr:rowOff>238125</xdr:rowOff>
        </xdr:to>
        <xdr:sp macro="" textlink="">
          <xdr:nvSpPr>
            <xdr:cNvPr id="39983" name="Check Box 47" hidden="1">
              <a:extLst>
                <a:ext uri="{63B3BB69-23CF-44E3-9099-C40C66FF867C}">
                  <a14:compatExt spid="_x0000_s39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26</xdr:row>
          <xdr:rowOff>38100</xdr:rowOff>
        </xdr:from>
        <xdr:to>
          <xdr:col>15</xdr:col>
          <xdr:colOff>95250</xdr:colOff>
          <xdr:row>26</xdr:row>
          <xdr:rowOff>247650</xdr:rowOff>
        </xdr:to>
        <xdr:sp macro="" textlink="">
          <xdr:nvSpPr>
            <xdr:cNvPr id="39984" name="Check Box 48" hidden="1">
              <a:extLst>
                <a:ext uri="{63B3BB69-23CF-44E3-9099-C40C66FF867C}">
                  <a14:compatExt spid="_x0000_s39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27</xdr:row>
          <xdr:rowOff>28575</xdr:rowOff>
        </xdr:from>
        <xdr:to>
          <xdr:col>12</xdr:col>
          <xdr:colOff>0</xdr:colOff>
          <xdr:row>27</xdr:row>
          <xdr:rowOff>238125</xdr:rowOff>
        </xdr:to>
        <xdr:sp macro="" textlink="">
          <xdr:nvSpPr>
            <xdr:cNvPr id="39985" name="Check Box 49" hidden="1">
              <a:extLst>
                <a:ext uri="{63B3BB69-23CF-44E3-9099-C40C66FF867C}">
                  <a14:compatExt spid="_x0000_s39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27</xdr:row>
          <xdr:rowOff>38100</xdr:rowOff>
        </xdr:from>
        <xdr:to>
          <xdr:col>15</xdr:col>
          <xdr:colOff>95250</xdr:colOff>
          <xdr:row>27</xdr:row>
          <xdr:rowOff>247650</xdr:rowOff>
        </xdr:to>
        <xdr:sp macro="" textlink="">
          <xdr:nvSpPr>
            <xdr:cNvPr id="39986" name="Check Box 50" hidden="1">
              <a:extLst>
                <a:ext uri="{63B3BB69-23CF-44E3-9099-C40C66FF867C}">
                  <a14:compatExt spid="_x0000_s39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28</xdr:row>
          <xdr:rowOff>28575</xdr:rowOff>
        </xdr:from>
        <xdr:to>
          <xdr:col>12</xdr:col>
          <xdr:colOff>0</xdr:colOff>
          <xdr:row>28</xdr:row>
          <xdr:rowOff>238125</xdr:rowOff>
        </xdr:to>
        <xdr:sp macro="" textlink="">
          <xdr:nvSpPr>
            <xdr:cNvPr id="39987" name="Check Box 51" hidden="1">
              <a:extLst>
                <a:ext uri="{63B3BB69-23CF-44E3-9099-C40C66FF867C}">
                  <a14:compatExt spid="_x0000_s39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28</xdr:row>
          <xdr:rowOff>38100</xdr:rowOff>
        </xdr:from>
        <xdr:to>
          <xdr:col>15</xdr:col>
          <xdr:colOff>95250</xdr:colOff>
          <xdr:row>28</xdr:row>
          <xdr:rowOff>247650</xdr:rowOff>
        </xdr:to>
        <xdr:sp macro="" textlink="">
          <xdr:nvSpPr>
            <xdr:cNvPr id="39988" name="Check Box 52" hidden="1">
              <a:extLst>
                <a:ext uri="{63B3BB69-23CF-44E3-9099-C40C66FF867C}">
                  <a14:compatExt spid="_x0000_s39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29</xdr:row>
          <xdr:rowOff>28575</xdr:rowOff>
        </xdr:from>
        <xdr:to>
          <xdr:col>12</xdr:col>
          <xdr:colOff>0</xdr:colOff>
          <xdr:row>29</xdr:row>
          <xdr:rowOff>238125</xdr:rowOff>
        </xdr:to>
        <xdr:sp macro="" textlink="">
          <xdr:nvSpPr>
            <xdr:cNvPr id="39989" name="Check Box 53" hidden="1">
              <a:extLst>
                <a:ext uri="{63B3BB69-23CF-44E3-9099-C40C66FF867C}">
                  <a14:compatExt spid="_x0000_s39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29</xdr:row>
          <xdr:rowOff>38100</xdr:rowOff>
        </xdr:from>
        <xdr:to>
          <xdr:col>15</xdr:col>
          <xdr:colOff>95250</xdr:colOff>
          <xdr:row>29</xdr:row>
          <xdr:rowOff>247650</xdr:rowOff>
        </xdr:to>
        <xdr:sp macro="" textlink="">
          <xdr:nvSpPr>
            <xdr:cNvPr id="39990" name="Check Box 54" hidden="1">
              <a:extLst>
                <a:ext uri="{63B3BB69-23CF-44E3-9099-C40C66FF867C}">
                  <a14:compatExt spid="_x0000_s39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30</xdr:row>
          <xdr:rowOff>28575</xdr:rowOff>
        </xdr:from>
        <xdr:to>
          <xdr:col>12</xdr:col>
          <xdr:colOff>0</xdr:colOff>
          <xdr:row>30</xdr:row>
          <xdr:rowOff>238125</xdr:rowOff>
        </xdr:to>
        <xdr:sp macro="" textlink="">
          <xdr:nvSpPr>
            <xdr:cNvPr id="39991" name="Check Box 55" hidden="1">
              <a:extLst>
                <a:ext uri="{63B3BB69-23CF-44E3-9099-C40C66FF867C}">
                  <a14:compatExt spid="_x0000_s39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30</xdr:row>
          <xdr:rowOff>38100</xdr:rowOff>
        </xdr:from>
        <xdr:to>
          <xdr:col>15</xdr:col>
          <xdr:colOff>95250</xdr:colOff>
          <xdr:row>30</xdr:row>
          <xdr:rowOff>247650</xdr:rowOff>
        </xdr:to>
        <xdr:sp macro="" textlink="">
          <xdr:nvSpPr>
            <xdr:cNvPr id="39992" name="Check Box 56" hidden="1">
              <a:extLst>
                <a:ext uri="{63B3BB69-23CF-44E3-9099-C40C66FF867C}">
                  <a14:compatExt spid="_x0000_s39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31</xdr:row>
          <xdr:rowOff>28575</xdr:rowOff>
        </xdr:from>
        <xdr:to>
          <xdr:col>12</xdr:col>
          <xdr:colOff>0</xdr:colOff>
          <xdr:row>31</xdr:row>
          <xdr:rowOff>238125</xdr:rowOff>
        </xdr:to>
        <xdr:sp macro="" textlink="">
          <xdr:nvSpPr>
            <xdr:cNvPr id="39993" name="Check Box 57" hidden="1">
              <a:extLst>
                <a:ext uri="{63B3BB69-23CF-44E3-9099-C40C66FF867C}">
                  <a14:compatExt spid="_x0000_s39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31</xdr:row>
          <xdr:rowOff>38100</xdr:rowOff>
        </xdr:from>
        <xdr:to>
          <xdr:col>15</xdr:col>
          <xdr:colOff>95250</xdr:colOff>
          <xdr:row>31</xdr:row>
          <xdr:rowOff>247650</xdr:rowOff>
        </xdr:to>
        <xdr:sp macro="" textlink="">
          <xdr:nvSpPr>
            <xdr:cNvPr id="39994" name="Check Box 58" hidden="1">
              <a:extLst>
                <a:ext uri="{63B3BB69-23CF-44E3-9099-C40C66FF867C}">
                  <a14:compatExt spid="_x0000_s39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32</xdr:row>
          <xdr:rowOff>28575</xdr:rowOff>
        </xdr:from>
        <xdr:to>
          <xdr:col>12</xdr:col>
          <xdr:colOff>0</xdr:colOff>
          <xdr:row>32</xdr:row>
          <xdr:rowOff>238125</xdr:rowOff>
        </xdr:to>
        <xdr:sp macro="" textlink="">
          <xdr:nvSpPr>
            <xdr:cNvPr id="39995" name="Check Box 59" hidden="1">
              <a:extLst>
                <a:ext uri="{63B3BB69-23CF-44E3-9099-C40C66FF867C}">
                  <a14:compatExt spid="_x0000_s39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32</xdr:row>
          <xdr:rowOff>38100</xdr:rowOff>
        </xdr:from>
        <xdr:to>
          <xdr:col>15</xdr:col>
          <xdr:colOff>95250</xdr:colOff>
          <xdr:row>32</xdr:row>
          <xdr:rowOff>247650</xdr:rowOff>
        </xdr:to>
        <xdr:sp macro="" textlink="">
          <xdr:nvSpPr>
            <xdr:cNvPr id="39996" name="Check Box 60" hidden="1">
              <a:extLst>
                <a:ext uri="{63B3BB69-23CF-44E3-9099-C40C66FF867C}">
                  <a14:compatExt spid="_x0000_s39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13</xdr:row>
          <xdr:rowOff>28575</xdr:rowOff>
        </xdr:from>
        <xdr:to>
          <xdr:col>12</xdr:col>
          <xdr:colOff>0</xdr:colOff>
          <xdr:row>13</xdr:row>
          <xdr:rowOff>238125</xdr:rowOff>
        </xdr:to>
        <xdr:sp macro="" textlink="">
          <xdr:nvSpPr>
            <xdr:cNvPr id="40961" name="Check Box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13</xdr:row>
          <xdr:rowOff>38100</xdr:rowOff>
        </xdr:from>
        <xdr:to>
          <xdr:col>15</xdr:col>
          <xdr:colOff>95250</xdr:colOff>
          <xdr:row>13</xdr:row>
          <xdr:rowOff>247650</xdr:rowOff>
        </xdr:to>
        <xdr:sp macro="" textlink="">
          <xdr:nvSpPr>
            <xdr:cNvPr id="40962" name="Check Box 2" hidden="1">
              <a:extLst>
                <a:ext uri="{63B3BB69-23CF-44E3-9099-C40C66FF867C}">
                  <a14:compatExt spid="_x0000_s409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</xdr:row>
          <xdr:rowOff>66675</xdr:rowOff>
        </xdr:from>
        <xdr:to>
          <xdr:col>7</xdr:col>
          <xdr:colOff>9525</xdr:colOff>
          <xdr:row>3</xdr:row>
          <xdr:rowOff>266700</xdr:rowOff>
        </xdr:to>
        <xdr:sp macro="" textlink="">
          <xdr:nvSpPr>
            <xdr:cNvPr id="40963" name="Option Button 3" hidden="1">
              <a:extLst>
                <a:ext uri="{63B3BB69-23CF-44E3-9099-C40C66FF867C}">
                  <a14:compatExt spid="_x0000_s409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</xdr:row>
          <xdr:rowOff>66675</xdr:rowOff>
        </xdr:from>
        <xdr:to>
          <xdr:col>7</xdr:col>
          <xdr:colOff>523875</xdr:colOff>
          <xdr:row>3</xdr:row>
          <xdr:rowOff>266700</xdr:rowOff>
        </xdr:to>
        <xdr:sp macro="" textlink="">
          <xdr:nvSpPr>
            <xdr:cNvPr id="40964" name="Option Button 4" hidden="1">
              <a:extLst>
                <a:ext uri="{63B3BB69-23CF-44E3-9099-C40C66FF867C}">
                  <a14:compatExt spid="_x0000_s409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3</xdr:row>
          <xdr:rowOff>66675</xdr:rowOff>
        </xdr:from>
        <xdr:to>
          <xdr:col>8</xdr:col>
          <xdr:colOff>695325</xdr:colOff>
          <xdr:row>3</xdr:row>
          <xdr:rowOff>266700</xdr:rowOff>
        </xdr:to>
        <xdr:sp macro="" textlink="">
          <xdr:nvSpPr>
            <xdr:cNvPr id="40965" name="Option Button 5" hidden="1">
              <a:extLst>
                <a:ext uri="{63B3BB69-23CF-44E3-9099-C40C66FF867C}">
                  <a14:compatExt spid="_x0000_s40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3</xdr:row>
          <xdr:rowOff>66675</xdr:rowOff>
        </xdr:from>
        <xdr:to>
          <xdr:col>8</xdr:col>
          <xdr:colOff>1209675</xdr:colOff>
          <xdr:row>3</xdr:row>
          <xdr:rowOff>266700</xdr:rowOff>
        </xdr:to>
        <xdr:sp macro="" textlink="">
          <xdr:nvSpPr>
            <xdr:cNvPr id="40966" name="Option Button 6" hidden="1">
              <a:extLst>
                <a:ext uri="{63B3BB69-23CF-44E3-9099-C40C66FF867C}">
                  <a14:compatExt spid="_x0000_s40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885825</xdr:colOff>
          <xdr:row>3</xdr:row>
          <xdr:rowOff>66675</xdr:rowOff>
        </xdr:from>
        <xdr:to>
          <xdr:col>8</xdr:col>
          <xdr:colOff>1724025</xdr:colOff>
          <xdr:row>3</xdr:row>
          <xdr:rowOff>266700</xdr:rowOff>
        </xdr:to>
        <xdr:sp macro="" textlink="">
          <xdr:nvSpPr>
            <xdr:cNvPr id="40967" name="Option Button 7" hidden="1">
              <a:extLst>
                <a:ext uri="{63B3BB69-23CF-44E3-9099-C40C66FF867C}">
                  <a14:compatExt spid="_x0000_s40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1400175</xdr:colOff>
          <xdr:row>3</xdr:row>
          <xdr:rowOff>66675</xdr:rowOff>
        </xdr:from>
        <xdr:to>
          <xdr:col>9</xdr:col>
          <xdr:colOff>114300</xdr:colOff>
          <xdr:row>3</xdr:row>
          <xdr:rowOff>266700</xdr:rowOff>
        </xdr:to>
        <xdr:sp macro="" textlink="">
          <xdr:nvSpPr>
            <xdr:cNvPr id="40968" name="Option Button 8" hidden="1">
              <a:extLst>
                <a:ext uri="{63B3BB69-23CF-44E3-9099-C40C66FF867C}">
                  <a14:compatExt spid="_x0000_s40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1914525</xdr:colOff>
          <xdr:row>3</xdr:row>
          <xdr:rowOff>66675</xdr:rowOff>
        </xdr:from>
        <xdr:to>
          <xdr:col>11</xdr:col>
          <xdr:colOff>142875</xdr:colOff>
          <xdr:row>3</xdr:row>
          <xdr:rowOff>266700</xdr:rowOff>
        </xdr:to>
        <xdr:sp macro="" textlink="">
          <xdr:nvSpPr>
            <xdr:cNvPr id="40969" name="Option Button 9" hidden="1">
              <a:extLst>
                <a:ext uri="{63B3BB69-23CF-44E3-9099-C40C66FF867C}">
                  <a14:compatExt spid="_x0000_s40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</xdr:row>
          <xdr:rowOff>66675</xdr:rowOff>
        </xdr:from>
        <xdr:to>
          <xdr:col>13</xdr:col>
          <xdr:colOff>152400</xdr:colOff>
          <xdr:row>3</xdr:row>
          <xdr:rowOff>266700</xdr:rowOff>
        </xdr:to>
        <xdr:sp macro="" textlink="">
          <xdr:nvSpPr>
            <xdr:cNvPr id="40970" name="Option Button 10" hidden="1">
              <a:extLst>
                <a:ext uri="{63B3BB69-23CF-44E3-9099-C40C66FF867C}">
                  <a14:compatExt spid="_x0000_s40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2</xdr:row>
          <xdr:rowOff>266700</xdr:rowOff>
        </xdr:from>
        <xdr:to>
          <xdr:col>15</xdr:col>
          <xdr:colOff>228600</xdr:colOff>
          <xdr:row>4</xdr:row>
          <xdr:rowOff>9525</xdr:rowOff>
        </xdr:to>
        <xdr:sp macro="" textlink="">
          <xdr:nvSpPr>
            <xdr:cNvPr id="40971" name="Group Box 11" hidden="1">
              <a:extLst>
                <a:ext uri="{63B3BB69-23CF-44E3-9099-C40C66FF867C}">
                  <a14:compatExt spid="_x0000_s40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76200</xdr:rowOff>
        </xdr:from>
        <xdr:to>
          <xdr:col>7</xdr:col>
          <xdr:colOff>0</xdr:colOff>
          <xdr:row>4</xdr:row>
          <xdr:rowOff>276225</xdr:rowOff>
        </xdr:to>
        <xdr:sp macro="" textlink="">
          <xdr:nvSpPr>
            <xdr:cNvPr id="40972" name="Option Button 12" hidden="1">
              <a:extLst>
                <a:ext uri="{63B3BB69-23CF-44E3-9099-C40C66FF867C}">
                  <a14:compatExt spid="_x0000_s40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</xdr:row>
          <xdr:rowOff>76200</xdr:rowOff>
        </xdr:from>
        <xdr:to>
          <xdr:col>7</xdr:col>
          <xdr:colOff>514350</xdr:colOff>
          <xdr:row>4</xdr:row>
          <xdr:rowOff>276225</xdr:rowOff>
        </xdr:to>
        <xdr:sp macro="" textlink="">
          <xdr:nvSpPr>
            <xdr:cNvPr id="40973" name="Option Button 13" hidden="1">
              <a:extLst>
                <a:ext uri="{63B3BB69-23CF-44E3-9099-C40C66FF867C}">
                  <a14:compatExt spid="_x0000_s40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</xdr:row>
          <xdr:rowOff>76200</xdr:rowOff>
        </xdr:from>
        <xdr:to>
          <xdr:col>8</xdr:col>
          <xdr:colOff>171450</xdr:colOff>
          <xdr:row>4</xdr:row>
          <xdr:rowOff>276225</xdr:rowOff>
        </xdr:to>
        <xdr:sp macro="" textlink="">
          <xdr:nvSpPr>
            <xdr:cNvPr id="40974" name="Option Button 14" hidden="1">
              <a:extLst>
                <a:ext uri="{63B3BB69-23CF-44E3-9099-C40C66FF867C}">
                  <a14:compatExt spid="_x0000_s40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</xdr:row>
          <xdr:rowOff>76200</xdr:rowOff>
        </xdr:from>
        <xdr:to>
          <xdr:col>8</xdr:col>
          <xdr:colOff>685800</xdr:colOff>
          <xdr:row>4</xdr:row>
          <xdr:rowOff>276225</xdr:rowOff>
        </xdr:to>
        <xdr:sp macro="" textlink="">
          <xdr:nvSpPr>
            <xdr:cNvPr id="40975" name="Option Button 15" hidden="1">
              <a:extLst>
                <a:ext uri="{63B3BB69-23CF-44E3-9099-C40C66FF867C}">
                  <a14:compatExt spid="_x0000_s40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4</xdr:row>
          <xdr:rowOff>76200</xdr:rowOff>
        </xdr:from>
        <xdr:to>
          <xdr:col>8</xdr:col>
          <xdr:colOff>1200150</xdr:colOff>
          <xdr:row>4</xdr:row>
          <xdr:rowOff>276225</xdr:rowOff>
        </xdr:to>
        <xdr:sp macro="" textlink="">
          <xdr:nvSpPr>
            <xdr:cNvPr id="40976" name="Option Button 16" hidden="1">
              <a:extLst>
                <a:ext uri="{63B3BB69-23CF-44E3-9099-C40C66FF867C}">
                  <a14:compatExt spid="_x0000_s40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876300</xdr:colOff>
          <xdr:row>4</xdr:row>
          <xdr:rowOff>76200</xdr:rowOff>
        </xdr:from>
        <xdr:to>
          <xdr:col>8</xdr:col>
          <xdr:colOff>1714500</xdr:colOff>
          <xdr:row>4</xdr:row>
          <xdr:rowOff>276225</xdr:rowOff>
        </xdr:to>
        <xdr:sp macro="" textlink="">
          <xdr:nvSpPr>
            <xdr:cNvPr id="40977" name="Option Button 17" hidden="1">
              <a:extLst>
                <a:ext uri="{63B3BB69-23CF-44E3-9099-C40C66FF867C}">
                  <a14:compatExt spid="_x0000_s40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1390650</xdr:colOff>
          <xdr:row>4</xdr:row>
          <xdr:rowOff>76200</xdr:rowOff>
        </xdr:from>
        <xdr:to>
          <xdr:col>9</xdr:col>
          <xdr:colOff>104775</xdr:colOff>
          <xdr:row>4</xdr:row>
          <xdr:rowOff>276225</xdr:rowOff>
        </xdr:to>
        <xdr:sp macro="" textlink="">
          <xdr:nvSpPr>
            <xdr:cNvPr id="40978" name="Option Button 18" hidden="1">
              <a:extLst>
                <a:ext uri="{63B3BB69-23CF-44E3-9099-C40C66FF867C}">
                  <a14:compatExt spid="_x0000_s40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1905000</xdr:colOff>
          <xdr:row>4</xdr:row>
          <xdr:rowOff>76200</xdr:rowOff>
        </xdr:from>
        <xdr:to>
          <xdr:col>11</xdr:col>
          <xdr:colOff>133350</xdr:colOff>
          <xdr:row>4</xdr:row>
          <xdr:rowOff>276225</xdr:rowOff>
        </xdr:to>
        <xdr:sp macro="" textlink="">
          <xdr:nvSpPr>
            <xdr:cNvPr id="40979" name="Option Button 19" hidden="1">
              <a:extLst>
                <a:ext uri="{63B3BB69-23CF-44E3-9099-C40C66FF867C}">
                  <a14:compatExt spid="_x0000_s40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</xdr:row>
          <xdr:rowOff>76200</xdr:rowOff>
        </xdr:from>
        <xdr:to>
          <xdr:col>13</xdr:col>
          <xdr:colOff>152400</xdr:colOff>
          <xdr:row>4</xdr:row>
          <xdr:rowOff>276225</xdr:rowOff>
        </xdr:to>
        <xdr:sp macro="" textlink="">
          <xdr:nvSpPr>
            <xdr:cNvPr id="40980" name="Option Button 20" hidden="1">
              <a:extLst>
                <a:ext uri="{63B3BB69-23CF-44E3-9099-C40C66FF867C}">
                  <a14:compatExt spid="_x0000_s40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</xdr:row>
          <xdr:rowOff>57150</xdr:rowOff>
        </xdr:from>
        <xdr:to>
          <xdr:col>15</xdr:col>
          <xdr:colOff>228600</xdr:colOff>
          <xdr:row>5</xdr:row>
          <xdr:rowOff>133350</xdr:rowOff>
        </xdr:to>
        <xdr:sp macro="" textlink="">
          <xdr:nvSpPr>
            <xdr:cNvPr id="40981" name="Group Box 21" hidden="1">
              <a:extLst>
                <a:ext uri="{63B3BB69-23CF-44E3-9099-C40C66FF867C}">
                  <a14:compatExt spid="_x0000_s40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76200</xdr:rowOff>
        </xdr:from>
        <xdr:to>
          <xdr:col>15</xdr:col>
          <xdr:colOff>180975</xdr:colOff>
          <xdr:row>4</xdr:row>
          <xdr:rowOff>276225</xdr:rowOff>
        </xdr:to>
        <xdr:sp macro="" textlink="">
          <xdr:nvSpPr>
            <xdr:cNvPr id="40982" name="Option Button 22" hidden="1">
              <a:extLst>
                <a:ext uri="{63B3BB69-23CF-44E3-9099-C40C66FF867C}">
                  <a14:compatExt spid="_x0000_s40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14</xdr:row>
          <xdr:rowOff>28575</xdr:rowOff>
        </xdr:from>
        <xdr:to>
          <xdr:col>12</xdr:col>
          <xdr:colOff>0</xdr:colOff>
          <xdr:row>14</xdr:row>
          <xdr:rowOff>238125</xdr:rowOff>
        </xdr:to>
        <xdr:sp macro="" textlink="">
          <xdr:nvSpPr>
            <xdr:cNvPr id="40983" name="Check Box 23" hidden="1">
              <a:extLst>
                <a:ext uri="{63B3BB69-23CF-44E3-9099-C40C66FF867C}">
                  <a14:compatExt spid="_x0000_s40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14</xdr:row>
          <xdr:rowOff>38100</xdr:rowOff>
        </xdr:from>
        <xdr:to>
          <xdr:col>15</xdr:col>
          <xdr:colOff>95250</xdr:colOff>
          <xdr:row>14</xdr:row>
          <xdr:rowOff>247650</xdr:rowOff>
        </xdr:to>
        <xdr:sp macro="" textlink="">
          <xdr:nvSpPr>
            <xdr:cNvPr id="40984" name="Check Box 24" hidden="1">
              <a:extLst>
                <a:ext uri="{63B3BB69-23CF-44E3-9099-C40C66FF867C}">
                  <a14:compatExt spid="_x0000_s40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15</xdr:row>
          <xdr:rowOff>28575</xdr:rowOff>
        </xdr:from>
        <xdr:to>
          <xdr:col>12</xdr:col>
          <xdr:colOff>0</xdr:colOff>
          <xdr:row>15</xdr:row>
          <xdr:rowOff>238125</xdr:rowOff>
        </xdr:to>
        <xdr:sp macro="" textlink="">
          <xdr:nvSpPr>
            <xdr:cNvPr id="40985" name="Check Box 25" hidden="1">
              <a:extLst>
                <a:ext uri="{63B3BB69-23CF-44E3-9099-C40C66FF867C}">
                  <a14:compatExt spid="_x0000_s40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15</xdr:row>
          <xdr:rowOff>38100</xdr:rowOff>
        </xdr:from>
        <xdr:to>
          <xdr:col>15</xdr:col>
          <xdr:colOff>95250</xdr:colOff>
          <xdr:row>15</xdr:row>
          <xdr:rowOff>247650</xdr:rowOff>
        </xdr:to>
        <xdr:sp macro="" textlink="">
          <xdr:nvSpPr>
            <xdr:cNvPr id="40986" name="Check Box 26" hidden="1">
              <a:extLst>
                <a:ext uri="{63B3BB69-23CF-44E3-9099-C40C66FF867C}">
                  <a14:compatExt spid="_x0000_s40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16</xdr:row>
          <xdr:rowOff>28575</xdr:rowOff>
        </xdr:from>
        <xdr:to>
          <xdr:col>12</xdr:col>
          <xdr:colOff>0</xdr:colOff>
          <xdr:row>16</xdr:row>
          <xdr:rowOff>238125</xdr:rowOff>
        </xdr:to>
        <xdr:sp macro="" textlink="">
          <xdr:nvSpPr>
            <xdr:cNvPr id="40987" name="Check Box 27" hidden="1">
              <a:extLst>
                <a:ext uri="{63B3BB69-23CF-44E3-9099-C40C66FF867C}">
                  <a14:compatExt spid="_x0000_s40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16</xdr:row>
          <xdr:rowOff>38100</xdr:rowOff>
        </xdr:from>
        <xdr:to>
          <xdr:col>15</xdr:col>
          <xdr:colOff>95250</xdr:colOff>
          <xdr:row>16</xdr:row>
          <xdr:rowOff>247650</xdr:rowOff>
        </xdr:to>
        <xdr:sp macro="" textlink="">
          <xdr:nvSpPr>
            <xdr:cNvPr id="40988" name="Check Box 28" hidden="1">
              <a:extLst>
                <a:ext uri="{63B3BB69-23CF-44E3-9099-C40C66FF867C}">
                  <a14:compatExt spid="_x0000_s40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28575</xdr:rowOff>
        </xdr:from>
        <xdr:to>
          <xdr:col>12</xdr:col>
          <xdr:colOff>0</xdr:colOff>
          <xdr:row>17</xdr:row>
          <xdr:rowOff>238125</xdr:rowOff>
        </xdr:to>
        <xdr:sp macro="" textlink="">
          <xdr:nvSpPr>
            <xdr:cNvPr id="40989" name="Check Box 29" hidden="1">
              <a:extLst>
                <a:ext uri="{63B3BB69-23CF-44E3-9099-C40C66FF867C}">
                  <a14:compatExt spid="_x0000_s40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17</xdr:row>
          <xdr:rowOff>38100</xdr:rowOff>
        </xdr:from>
        <xdr:to>
          <xdr:col>15</xdr:col>
          <xdr:colOff>95250</xdr:colOff>
          <xdr:row>17</xdr:row>
          <xdr:rowOff>247650</xdr:rowOff>
        </xdr:to>
        <xdr:sp macro="" textlink="">
          <xdr:nvSpPr>
            <xdr:cNvPr id="40990" name="Check Box 30" hidden="1">
              <a:extLst>
                <a:ext uri="{63B3BB69-23CF-44E3-9099-C40C66FF867C}">
                  <a14:compatExt spid="_x0000_s40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18</xdr:row>
          <xdr:rowOff>28575</xdr:rowOff>
        </xdr:from>
        <xdr:to>
          <xdr:col>12</xdr:col>
          <xdr:colOff>0</xdr:colOff>
          <xdr:row>18</xdr:row>
          <xdr:rowOff>238125</xdr:rowOff>
        </xdr:to>
        <xdr:sp macro="" textlink="">
          <xdr:nvSpPr>
            <xdr:cNvPr id="40991" name="Check Box 31" hidden="1">
              <a:extLst>
                <a:ext uri="{63B3BB69-23CF-44E3-9099-C40C66FF867C}">
                  <a14:compatExt spid="_x0000_s40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18</xdr:row>
          <xdr:rowOff>38100</xdr:rowOff>
        </xdr:from>
        <xdr:to>
          <xdr:col>15</xdr:col>
          <xdr:colOff>95250</xdr:colOff>
          <xdr:row>18</xdr:row>
          <xdr:rowOff>247650</xdr:rowOff>
        </xdr:to>
        <xdr:sp macro="" textlink="">
          <xdr:nvSpPr>
            <xdr:cNvPr id="40992" name="Check Box 32" hidden="1">
              <a:extLst>
                <a:ext uri="{63B3BB69-23CF-44E3-9099-C40C66FF867C}">
                  <a14:compatExt spid="_x0000_s40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28575</xdr:rowOff>
        </xdr:from>
        <xdr:to>
          <xdr:col>12</xdr:col>
          <xdr:colOff>0</xdr:colOff>
          <xdr:row>19</xdr:row>
          <xdr:rowOff>238125</xdr:rowOff>
        </xdr:to>
        <xdr:sp macro="" textlink="">
          <xdr:nvSpPr>
            <xdr:cNvPr id="40993" name="Check Box 33" hidden="1">
              <a:extLst>
                <a:ext uri="{63B3BB69-23CF-44E3-9099-C40C66FF867C}">
                  <a14:compatExt spid="_x0000_s40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19</xdr:row>
          <xdr:rowOff>38100</xdr:rowOff>
        </xdr:from>
        <xdr:to>
          <xdr:col>15</xdr:col>
          <xdr:colOff>95250</xdr:colOff>
          <xdr:row>19</xdr:row>
          <xdr:rowOff>247650</xdr:rowOff>
        </xdr:to>
        <xdr:sp macro="" textlink="">
          <xdr:nvSpPr>
            <xdr:cNvPr id="40994" name="Check Box 34" hidden="1">
              <a:extLst>
                <a:ext uri="{63B3BB69-23CF-44E3-9099-C40C66FF867C}">
                  <a14:compatExt spid="_x0000_s40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20</xdr:row>
          <xdr:rowOff>28575</xdr:rowOff>
        </xdr:from>
        <xdr:to>
          <xdr:col>12</xdr:col>
          <xdr:colOff>0</xdr:colOff>
          <xdr:row>20</xdr:row>
          <xdr:rowOff>238125</xdr:rowOff>
        </xdr:to>
        <xdr:sp macro="" textlink="">
          <xdr:nvSpPr>
            <xdr:cNvPr id="40995" name="Check Box 35" hidden="1">
              <a:extLst>
                <a:ext uri="{63B3BB69-23CF-44E3-9099-C40C66FF867C}">
                  <a14:compatExt spid="_x0000_s40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20</xdr:row>
          <xdr:rowOff>38100</xdr:rowOff>
        </xdr:from>
        <xdr:to>
          <xdr:col>15</xdr:col>
          <xdr:colOff>95250</xdr:colOff>
          <xdr:row>20</xdr:row>
          <xdr:rowOff>247650</xdr:rowOff>
        </xdr:to>
        <xdr:sp macro="" textlink="">
          <xdr:nvSpPr>
            <xdr:cNvPr id="40996" name="Check Box 36" hidden="1">
              <a:extLst>
                <a:ext uri="{63B3BB69-23CF-44E3-9099-C40C66FF867C}">
                  <a14:compatExt spid="_x0000_s40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21</xdr:row>
          <xdr:rowOff>28575</xdr:rowOff>
        </xdr:from>
        <xdr:to>
          <xdr:col>12</xdr:col>
          <xdr:colOff>0</xdr:colOff>
          <xdr:row>21</xdr:row>
          <xdr:rowOff>238125</xdr:rowOff>
        </xdr:to>
        <xdr:sp macro="" textlink="">
          <xdr:nvSpPr>
            <xdr:cNvPr id="40997" name="Check Box 37" hidden="1">
              <a:extLst>
                <a:ext uri="{63B3BB69-23CF-44E3-9099-C40C66FF867C}">
                  <a14:compatExt spid="_x0000_s40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21</xdr:row>
          <xdr:rowOff>38100</xdr:rowOff>
        </xdr:from>
        <xdr:to>
          <xdr:col>15</xdr:col>
          <xdr:colOff>95250</xdr:colOff>
          <xdr:row>21</xdr:row>
          <xdr:rowOff>247650</xdr:rowOff>
        </xdr:to>
        <xdr:sp macro="" textlink="">
          <xdr:nvSpPr>
            <xdr:cNvPr id="40998" name="Check Box 38" hidden="1">
              <a:extLst>
                <a:ext uri="{63B3BB69-23CF-44E3-9099-C40C66FF867C}">
                  <a14:compatExt spid="_x0000_s40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22</xdr:row>
          <xdr:rowOff>28575</xdr:rowOff>
        </xdr:from>
        <xdr:to>
          <xdr:col>12</xdr:col>
          <xdr:colOff>0</xdr:colOff>
          <xdr:row>22</xdr:row>
          <xdr:rowOff>238125</xdr:rowOff>
        </xdr:to>
        <xdr:sp macro="" textlink="">
          <xdr:nvSpPr>
            <xdr:cNvPr id="40999" name="Check Box 39" hidden="1">
              <a:extLst>
                <a:ext uri="{63B3BB69-23CF-44E3-9099-C40C66FF867C}">
                  <a14:compatExt spid="_x0000_s40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22</xdr:row>
          <xdr:rowOff>38100</xdr:rowOff>
        </xdr:from>
        <xdr:to>
          <xdr:col>15</xdr:col>
          <xdr:colOff>95250</xdr:colOff>
          <xdr:row>22</xdr:row>
          <xdr:rowOff>247650</xdr:rowOff>
        </xdr:to>
        <xdr:sp macro="" textlink="">
          <xdr:nvSpPr>
            <xdr:cNvPr id="41000" name="Check Box 40" hidden="1">
              <a:extLst>
                <a:ext uri="{63B3BB69-23CF-44E3-9099-C40C66FF867C}">
                  <a14:compatExt spid="_x0000_s41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23</xdr:row>
          <xdr:rowOff>28575</xdr:rowOff>
        </xdr:from>
        <xdr:to>
          <xdr:col>12</xdr:col>
          <xdr:colOff>0</xdr:colOff>
          <xdr:row>23</xdr:row>
          <xdr:rowOff>238125</xdr:rowOff>
        </xdr:to>
        <xdr:sp macro="" textlink="">
          <xdr:nvSpPr>
            <xdr:cNvPr id="41001" name="Check Box 41" hidden="1">
              <a:extLst>
                <a:ext uri="{63B3BB69-23CF-44E3-9099-C40C66FF867C}">
                  <a14:compatExt spid="_x0000_s41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23</xdr:row>
          <xdr:rowOff>38100</xdr:rowOff>
        </xdr:from>
        <xdr:to>
          <xdr:col>15</xdr:col>
          <xdr:colOff>95250</xdr:colOff>
          <xdr:row>23</xdr:row>
          <xdr:rowOff>247650</xdr:rowOff>
        </xdr:to>
        <xdr:sp macro="" textlink="">
          <xdr:nvSpPr>
            <xdr:cNvPr id="41002" name="Check Box 42" hidden="1">
              <a:extLst>
                <a:ext uri="{63B3BB69-23CF-44E3-9099-C40C66FF867C}">
                  <a14:compatExt spid="_x0000_s41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24</xdr:row>
          <xdr:rowOff>28575</xdr:rowOff>
        </xdr:from>
        <xdr:to>
          <xdr:col>12</xdr:col>
          <xdr:colOff>0</xdr:colOff>
          <xdr:row>24</xdr:row>
          <xdr:rowOff>238125</xdr:rowOff>
        </xdr:to>
        <xdr:sp macro="" textlink="">
          <xdr:nvSpPr>
            <xdr:cNvPr id="41003" name="Check Box 43" hidden="1">
              <a:extLst>
                <a:ext uri="{63B3BB69-23CF-44E3-9099-C40C66FF867C}">
                  <a14:compatExt spid="_x0000_s41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24</xdr:row>
          <xdr:rowOff>38100</xdr:rowOff>
        </xdr:from>
        <xdr:to>
          <xdr:col>15</xdr:col>
          <xdr:colOff>95250</xdr:colOff>
          <xdr:row>24</xdr:row>
          <xdr:rowOff>247650</xdr:rowOff>
        </xdr:to>
        <xdr:sp macro="" textlink="">
          <xdr:nvSpPr>
            <xdr:cNvPr id="41004" name="Check Box 44" hidden="1">
              <a:extLst>
                <a:ext uri="{63B3BB69-23CF-44E3-9099-C40C66FF867C}">
                  <a14:compatExt spid="_x0000_s41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25</xdr:row>
          <xdr:rowOff>28575</xdr:rowOff>
        </xdr:from>
        <xdr:to>
          <xdr:col>12</xdr:col>
          <xdr:colOff>0</xdr:colOff>
          <xdr:row>25</xdr:row>
          <xdr:rowOff>238125</xdr:rowOff>
        </xdr:to>
        <xdr:sp macro="" textlink="">
          <xdr:nvSpPr>
            <xdr:cNvPr id="41005" name="Check Box 45" hidden="1">
              <a:extLst>
                <a:ext uri="{63B3BB69-23CF-44E3-9099-C40C66FF867C}">
                  <a14:compatExt spid="_x0000_s41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25</xdr:row>
          <xdr:rowOff>38100</xdr:rowOff>
        </xdr:from>
        <xdr:to>
          <xdr:col>15</xdr:col>
          <xdr:colOff>95250</xdr:colOff>
          <xdr:row>25</xdr:row>
          <xdr:rowOff>247650</xdr:rowOff>
        </xdr:to>
        <xdr:sp macro="" textlink="">
          <xdr:nvSpPr>
            <xdr:cNvPr id="41006" name="Check Box 46" hidden="1">
              <a:extLst>
                <a:ext uri="{63B3BB69-23CF-44E3-9099-C40C66FF867C}">
                  <a14:compatExt spid="_x0000_s41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26</xdr:row>
          <xdr:rowOff>28575</xdr:rowOff>
        </xdr:from>
        <xdr:to>
          <xdr:col>12</xdr:col>
          <xdr:colOff>0</xdr:colOff>
          <xdr:row>26</xdr:row>
          <xdr:rowOff>238125</xdr:rowOff>
        </xdr:to>
        <xdr:sp macro="" textlink="">
          <xdr:nvSpPr>
            <xdr:cNvPr id="41007" name="Check Box 47" hidden="1">
              <a:extLst>
                <a:ext uri="{63B3BB69-23CF-44E3-9099-C40C66FF867C}">
                  <a14:compatExt spid="_x0000_s41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26</xdr:row>
          <xdr:rowOff>38100</xdr:rowOff>
        </xdr:from>
        <xdr:to>
          <xdr:col>15</xdr:col>
          <xdr:colOff>95250</xdr:colOff>
          <xdr:row>26</xdr:row>
          <xdr:rowOff>247650</xdr:rowOff>
        </xdr:to>
        <xdr:sp macro="" textlink="">
          <xdr:nvSpPr>
            <xdr:cNvPr id="41008" name="Check Box 48" hidden="1">
              <a:extLst>
                <a:ext uri="{63B3BB69-23CF-44E3-9099-C40C66FF867C}">
                  <a14:compatExt spid="_x0000_s410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27</xdr:row>
          <xdr:rowOff>28575</xdr:rowOff>
        </xdr:from>
        <xdr:to>
          <xdr:col>12</xdr:col>
          <xdr:colOff>0</xdr:colOff>
          <xdr:row>27</xdr:row>
          <xdr:rowOff>238125</xdr:rowOff>
        </xdr:to>
        <xdr:sp macro="" textlink="">
          <xdr:nvSpPr>
            <xdr:cNvPr id="41009" name="Check Box 49" hidden="1">
              <a:extLst>
                <a:ext uri="{63B3BB69-23CF-44E3-9099-C40C66FF867C}">
                  <a14:compatExt spid="_x0000_s41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27</xdr:row>
          <xdr:rowOff>38100</xdr:rowOff>
        </xdr:from>
        <xdr:to>
          <xdr:col>15</xdr:col>
          <xdr:colOff>95250</xdr:colOff>
          <xdr:row>27</xdr:row>
          <xdr:rowOff>247650</xdr:rowOff>
        </xdr:to>
        <xdr:sp macro="" textlink="">
          <xdr:nvSpPr>
            <xdr:cNvPr id="41010" name="Check Box 50" hidden="1">
              <a:extLst>
                <a:ext uri="{63B3BB69-23CF-44E3-9099-C40C66FF867C}">
                  <a14:compatExt spid="_x0000_s41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28</xdr:row>
          <xdr:rowOff>28575</xdr:rowOff>
        </xdr:from>
        <xdr:to>
          <xdr:col>12</xdr:col>
          <xdr:colOff>0</xdr:colOff>
          <xdr:row>28</xdr:row>
          <xdr:rowOff>238125</xdr:rowOff>
        </xdr:to>
        <xdr:sp macro="" textlink="">
          <xdr:nvSpPr>
            <xdr:cNvPr id="41011" name="Check Box 51" hidden="1">
              <a:extLst>
                <a:ext uri="{63B3BB69-23CF-44E3-9099-C40C66FF867C}">
                  <a14:compatExt spid="_x0000_s41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28</xdr:row>
          <xdr:rowOff>38100</xdr:rowOff>
        </xdr:from>
        <xdr:to>
          <xdr:col>15</xdr:col>
          <xdr:colOff>95250</xdr:colOff>
          <xdr:row>28</xdr:row>
          <xdr:rowOff>247650</xdr:rowOff>
        </xdr:to>
        <xdr:sp macro="" textlink="">
          <xdr:nvSpPr>
            <xdr:cNvPr id="41012" name="Check Box 52" hidden="1">
              <a:extLst>
                <a:ext uri="{63B3BB69-23CF-44E3-9099-C40C66FF867C}">
                  <a14:compatExt spid="_x0000_s41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29</xdr:row>
          <xdr:rowOff>28575</xdr:rowOff>
        </xdr:from>
        <xdr:to>
          <xdr:col>12</xdr:col>
          <xdr:colOff>0</xdr:colOff>
          <xdr:row>29</xdr:row>
          <xdr:rowOff>238125</xdr:rowOff>
        </xdr:to>
        <xdr:sp macro="" textlink="">
          <xdr:nvSpPr>
            <xdr:cNvPr id="41013" name="Check Box 53" hidden="1">
              <a:extLst>
                <a:ext uri="{63B3BB69-23CF-44E3-9099-C40C66FF867C}">
                  <a14:compatExt spid="_x0000_s41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29</xdr:row>
          <xdr:rowOff>38100</xdr:rowOff>
        </xdr:from>
        <xdr:to>
          <xdr:col>15</xdr:col>
          <xdr:colOff>95250</xdr:colOff>
          <xdr:row>29</xdr:row>
          <xdr:rowOff>247650</xdr:rowOff>
        </xdr:to>
        <xdr:sp macro="" textlink="">
          <xdr:nvSpPr>
            <xdr:cNvPr id="41014" name="Check Box 54" hidden="1">
              <a:extLst>
                <a:ext uri="{63B3BB69-23CF-44E3-9099-C40C66FF867C}">
                  <a14:compatExt spid="_x0000_s41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30</xdr:row>
          <xdr:rowOff>28575</xdr:rowOff>
        </xdr:from>
        <xdr:to>
          <xdr:col>12</xdr:col>
          <xdr:colOff>0</xdr:colOff>
          <xdr:row>30</xdr:row>
          <xdr:rowOff>238125</xdr:rowOff>
        </xdr:to>
        <xdr:sp macro="" textlink="">
          <xdr:nvSpPr>
            <xdr:cNvPr id="41015" name="Check Box 55" hidden="1">
              <a:extLst>
                <a:ext uri="{63B3BB69-23CF-44E3-9099-C40C66FF867C}">
                  <a14:compatExt spid="_x0000_s410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30</xdr:row>
          <xdr:rowOff>38100</xdr:rowOff>
        </xdr:from>
        <xdr:to>
          <xdr:col>15</xdr:col>
          <xdr:colOff>95250</xdr:colOff>
          <xdr:row>30</xdr:row>
          <xdr:rowOff>247650</xdr:rowOff>
        </xdr:to>
        <xdr:sp macro="" textlink="">
          <xdr:nvSpPr>
            <xdr:cNvPr id="41016" name="Check Box 56" hidden="1">
              <a:extLst>
                <a:ext uri="{63B3BB69-23CF-44E3-9099-C40C66FF867C}">
                  <a14:compatExt spid="_x0000_s41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31</xdr:row>
          <xdr:rowOff>28575</xdr:rowOff>
        </xdr:from>
        <xdr:to>
          <xdr:col>12</xdr:col>
          <xdr:colOff>0</xdr:colOff>
          <xdr:row>31</xdr:row>
          <xdr:rowOff>238125</xdr:rowOff>
        </xdr:to>
        <xdr:sp macro="" textlink="">
          <xdr:nvSpPr>
            <xdr:cNvPr id="41017" name="Check Box 57" hidden="1">
              <a:extLst>
                <a:ext uri="{63B3BB69-23CF-44E3-9099-C40C66FF867C}">
                  <a14:compatExt spid="_x0000_s41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31</xdr:row>
          <xdr:rowOff>38100</xdr:rowOff>
        </xdr:from>
        <xdr:to>
          <xdr:col>15</xdr:col>
          <xdr:colOff>95250</xdr:colOff>
          <xdr:row>31</xdr:row>
          <xdr:rowOff>247650</xdr:rowOff>
        </xdr:to>
        <xdr:sp macro="" textlink="">
          <xdr:nvSpPr>
            <xdr:cNvPr id="41018" name="Check Box 58" hidden="1">
              <a:extLst>
                <a:ext uri="{63B3BB69-23CF-44E3-9099-C40C66FF867C}">
                  <a14:compatExt spid="_x0000_s41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32</xdr:row>
          <xdr:rowOff>28575</xdr:rowOff>
        </xdr:from>
        <xdr:to>
          <xdr:col>12</xdr:col>
          <xdr:colOff>0</xdr:colOff>
          <xdr:row>32</xdr:row>
          <xdr:rowOff>238125</xdr:rowOff>
        </xdr:to>
        <xdr:sp macro="" textlink="">
          <xdr:nvSpPr>
            <xdr:cNvPr id="41019" name="Check Box 59" hidden="1">
              <a:extLst>
                <a:ext uri="{63B3BB69-23CF-44E3-9099-C40C66FF867C}">
                  <a14:compatExt spid="_x0000_s41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32</xdr:row>
          <xdr:rowOff>38100</xdr:rowOff>
        </xdr:from>
        <xdr:to>
          <xdr:col>15</xdr:col>
          <xdr:colOff>95250</xdr:colOff>
          <xdr:row>32</xdr:row>
          <xdr:rowOff>247650</xdr:rowOff>
        </xdr:to>
        <xdr:sp macro="" textlink="">
          <xdr:nvSpPr>
            <xdr:cNvPr id="41020" name="Check Box 60" hidden="1">
              <a:extLst>
                <a:ext uri="{63B3BB69-23CF-44E3-9099-C40C66FF867C}">
                  <a14:compatExt spid="_x0000_s410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13</xdr:row>
          <xdr:rowOff>28575</xdr:rowOff>
        </xdr:from>
        <xdr:to>
          <xdr:col>12</xdr:col>
          <xdr:colOff>0</xdr:colOff>
          <xdr:row>13</xdr:row>
          <xdr:rowOff>238125</xdr:rowOff>
        </xdr:to>
        <xdr:sp macro="" textlink="">
          <xdr:nvSpPr>
            <xdr:cNvPr id="41985" name="Check Box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13</xdr:row>
          <xdr:rowOff>38100</xdr:rowOff>
        </xdr:from>
        <xdr:to>
          <xdr:col>15</xdr:col>
          <xdr:colOff>95250</xdr:colOff>
          <xdr:row>13</xdr:row>
          <xdr:rowOff>247650</xdr:rowOff>
        </xdr:to>
        <xdr:sp macro="" textlink="">
          <xdr:nvSpPr>
            <xdr:cNvPr id="41986" name="Check Box 2" hidden="1">
              <a:extLst>
                <a:ext uri="{63B3BB69-23CF-44E3-9099-C40C66FF867C}">
                  <a14:compatExt spid="_x0000_s41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</xdr:row>
          <xdr:rowOff>66675</xdr:rowOff>
        </xdr:from>
        <xdr:to>
          <xdr:col>7</xdr:col>
          <xdr:colOff>9525</xdr:colOff>
          <xdr:row>3</xdr:row>
          <xdr:rowOff>266700</xdr:rowOff>
        </xdr:to>
        <xdr:sp macro="" textlink="">
          <xdr:nvSpPr>
            <xdr:cNvPr id="41987" name="Option Button 3" hidden="1">
              <a:extLst>
                <a:ext uri="{63B3BB69-23CF-44E3-9099-C40C66FF867C}">
                  <a14:compatExt spid="_x0000_s41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</xdr:row>
          <xdr:rowOff>66675</xdr:rowOff>
        </xdr:from>
        <xdr:to>
          <xdr:col>7</xdr:col>
          <xdr:colOff>523875</xdr:colOff>
          <xdr:row>3</xdr:row>
          <xdr:rowOff>266700</xdr:rowOff>
        </xdr:to>
        <xdr:sp macro="" textlink="">
          <xdr:nvSpPr>
            <xdr:cNvPr id="41988" name="Option Button 4" hidden="1">
              <a:extLst>
                <a:ext uri="{63B3BB69-23CF-44E3-9099-C40C66FF867C}">
                  <a14:compatExt spid="_x0000_s41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3</xdr:row>
          <xdr:rowOff>66675</xdr:rowOff>
        </xdr:from>
        <xdr:to>
          <xdr:col>8</xdr:col>
          <xdr:colOff>695325</xdr:colOff>
          <xdr:row>3</xdr:row>
          <xdr:rowOff>266700</xdr:rowOff>
        </xdr:to>
        <xdr:sp macro="" textlink="">
          <xdr:nvSpPr>
            <xdr:cNvPr id="41989" name="Option Button 5" hidden="1">
              <a:extLst>
                <a:ext uri="{63B3BB69-23CF-44E3-9099-C40C66FF867C}">
                  <a14:compatExt spid="_x0000_s41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3</xdr:row>
          <xdr:rowOff>66675</xdr:rowOff>
        </xdr:from>
        <xdr:to>
          <xdr:col>8</xdr:col>
          <xdr:colOff>1209675</xdr:colOff>
          <xdr:row>3</xdr:row>
          <xdr:rowOff>266700</xdr:rowOff>
        </xdr:to>
        <xdr:sp macro="" textlink="">
          <xdr:nvSpPr>
            <xdr:cNvPr id="41990" name="Option Button 6" hidden="1">
              <a:extLst>
                <a:ext uri="{63B3BB69-23CF-44E3-9099-C40C66FF867C}">
                  <a14:compatExt spid="_x0000_s41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885825</xdr:colOff>
          <xdr:row>3</xdr:row>
          <xdr:rowOff>66675</xdr:rowOff>
        </xdr:from>
        <xdr:to>
          <xdr:col>8</xdr:col>
          <xdr:colOff>1724025</xdr:colOff>
          <xdr:row>3</xdr:row>
          <xdr:rowOff>266700</xdr:rowOff>
        </xdr:to>
        <xdr:sp macro="" textlink="">
          <xdr:nvSpPr>
            <xdr:cNvPr id="41991" name="Option Button 7" hidden="1">
              <a:extLst>
                <a:ext uri="{63B3BB69-23CF-44E3-9099-C40C66FF867C}">
                  <a14:compatExt spid="_x0000_s41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1400175</xdr:colOff>
          <xdr:row>3</xdr:row>
          <xdr:rowOff>66675</xdr:rowOff>
        </xdr:from>
        <xdr:to>
          <xdr:col>9</xdr:col>
          <xdr:colOff>114300</xdr:colOff>
          <xdr:row>3</xdr:row>
          <xdr:rowOff>266700</xdr:rowOff>
        </xdr:to>
        <xdr:sp macro="" textlink="">
          <xdr:nvSpPr>
            <xdr:cNvPr id="41992" name="Option Button 8" hidden="1">
              <a:extLst>
                <a:ext uri="{63B3BB69-23CF-44E3-9099-C40C66FF867C}">
                  <a14:compatExt spid="_x0000_s41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1914525</xdr:colOff>
          <xdr:row>3</xdr:row>
          <xdr:rowOff>66675</xdr:rowOff>
        </xdr:from>
        <xdr:to>
          <xdr:col>11</xdr:col>
          <xdr:colOff>142875</xdr:colOff>
          <xdr:row>3</xdr:row>
          <xdr:rowOff>266700</xdr:rowOff>
        </xdr:to>
        <xdr:sp macro="" textlink="">
          <xdr:nvSpPr>
            <xdr:cNvPr id="41993" name="Option Button 9" hidden="1">
              <a:extLst>
                <a:ext uri="{63B3BB69-23CF-44E3-9099-C40C66FF867C}">
                  <a14:compatExt spid="_x0000_s41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</xdr:row>
          <xdr:rowOff>66675</xdr:rowOff>
        </xdr:from>
        <xdr:to>
          <xdr:col>13</xdr:col>
          <xdr:colOff>152400</xdr:colOff>
          <xdr:row>3</xdr:row>
          <xdr:rowOff>266700</xdr:rowOff>
        </xdr:to>
        <xdr:sp macro="" textlink="">
          <xdr:nvSpPr>
            <xdr:cNvPr id="41994" name="Option Button 10" hidden="1">
              <a:extLst>
                <a:ext uri="{63B3BB69-23CF-44E3-9099-C40C66FF867C}">
                  <a14:compatExt spid="_x0000_s41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2</xdr:row>
          <xdr:rowOff>266700</xdr:rowOff>
        </xdr:from>
        <xdr:to>
          <xdr:col>15</xdr:col>
          <xdr:colOff>228600</xdr:colOff>
          <xdr:row>4</xdr:row>
          <xdr:rowOff>9525</xdr:rowOff>
        </xdr:to>
        <xdr:sp macro="" textlink="">
          <xdr:nvSpPr>
            <xdr:cNvPr id="41995" name="Group Box 11" hidden="1">
              <a:extLst>
                <a:ext uri="{63B3BB69-23CF-44E3-9099-C40C66FF867C}">
                  <a14:compatExt spid="_x0000_s41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76200</xdr:rowOff>
        </xdr:from>
        <xdr:to>
          <xdr:col>7</xdr:col>
          <xdr:colOff>0</xdr:colOff>
          <xdr:row>4</xdr:row>
          <xdr:rowOff>276225</xdr:rowOff>
        </xdr:to>
        <xdr:sp macro="" textlink="">
          <xdr:nvSpPr>
            <xdr:cNvPr id="41996" name="Option Button 12" hidden="1">
              <a:extLst>
                <a:ext uri="{63B3BB69-23CF-44E3-9099-C40C66FF867C}">
                  <a14:compatExt spid="_x0000_s41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</xdr:row>
          <xdr:rowOff>76200</xdr:rowOff>
        </xdr:from>
        <xdr:to>
          <xdr:col>7</xdr:col>
          <xdr:colOff>514350</xdr:colOff>
          <xdr:row>4</xdr:row>
          <xdr:rowOff>276225</xdr:rowOff>
        </xdr:to>
        <xdr:sp macro="" textlink="">
          <xdr:nvSpPr>
            <xdr:cNvPr id="41997" name="Option Button 13" hidden="1">
              <a:extLst>
                <a:ext uri="{63B3BB69-23CF-44E3-9099-C40C66FF867C}">
                  <a14:compatExt spid="_x0000_s41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</xdr:row>
          <xdr:rowOff>76200</xdr:rowOff>
        </xdr:from>
        <xdr:to>
          <xdr:col>8</xdr:col>
          <xdr:colOff>171450</xdr:colOff>
          <xdr:row>4</xdr:row>
          <xdr:rowOff>276225</xdr:rowOff>
        </xdr:to>
        <xdr:sp macro="" textlink="">
          <xdr:nvSpPr>
            <xdr:cNvPr id="41998" name="Option Button 14" hidden="1">
              <a:extLst>
                <a:ext uri="{63B3BB69-23CF-44E3-9099-C40C66FF867C}">
                  <a14:compatExt spid="_x0000_s41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</xdr:row>
          <xdr:rowOff>76200</xdr:rowOff>
        </xdr:from>
        <xdr:to>
          <xdr:col>8</xdr:col>
          <xdr:colOff>685800</xdr:colOff>
          <xdr:row>4</xdr:row>
          <xdr:rowOff>276225</xdr:rowOff>
        </xdr:to>
        <xdr:sp macro="" textlink="">
          <xdr:nvSpPr>
            <xdr:cNvPr id="41999" name="Option Button 15" hidden="1">
              <a:extLst>
                <a:ext uri="{63B3BB69-23CF-44E3-9099-C40C66FF867C}">
                  <a14:compatExt spid="_x0000_s41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4</xdr:row>
          <xdr:rowOff>76200</xdr:rowOff>
        </xdr:from>
        <xdr:to>
          <xdr:col>8</xdr:col>
          <xdr:colOff>1200150</xdr:colOff>
          <xdr:row>4</xdr:row>
          <xdr:rowOff>276225</xdr:rowOff>
        </xdr:to>
        <xdr:sp macro="" textlink="">
          <xdr:nvSpPr>
            <xdr:cNvPr id="42000" name="Option Button 16" hidden="1">
              <a:extLst>
                <a:ext uri="{63B3BB69-23CF-44E3-9099-C40C66FF867C}">
                  <a14:compatExt spid="_x0000_s42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876300</xdr:colOff>
          <xdr:row>4</xdr:row>
          <xdr:rowOff>76200</xdr:rowOff>
        </xdr:from>
        <xdr:to>
          <xdr:col>8</xdr:col>
          <xdr:colOff>1714500</xdr:colOff>
          <xdr:row>4</xdr:row>
          <xdr:rowOff>276225</xdr:rowOff>
        </xdr:to>
        <xdr:sp macro="" textlink="">
          <xdr:nvSpPr>
            <xdr:cNvPr id="42001" name="Option Button 17" hidden="1">
              <a:extLst>
                <a:ext uri="{63B3BB69-23CF-44E3-9099-C40C66FF867C}">
                  <a14:compatExt spid="_x0000_s42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1390650</xdr:colOff>
          <xdr:row>4</xdr:row>
          <xdr:rowOff>76200</xdr:rowOff>
        </xdr:from>
        <xdr:to>
          <xdr:col>9</xdr:col>
          <xdr:colOff>104775</xdr:colOff>
          <xdr:row>4</xdr:row>
          <xdr:rowOff>276225</xdr:rowOff>
        </xdr:to>
        <xdr:sp macro="" textlink="">
          <xdr:nvSpPr>
            <xdr:cNvPr id="42002" name="Option Button 18" hidden="1">
              <a:extLst>
                <a:ext uri="{63B3BB69-23CF-44E3-9099-C40C66FF867C}">
                  <a14:compatExt spid="_x0000_s42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1905000</xdr:colOff>
          <xdr:row>4</xdr:row>
          <xdr:rowOff>76200</xdr:rowOff>
        </xdr:from>
        <xdr:to>
          <xdr:col>11</xdr:col>
          <xdr:colOff>133350</xdr:colOff>
          <xdr:row>4</xdr:row>
          <xdr:rowOff>276225</xdr:rowOff>
        </xdr:to>
        <xdr:sp macro="" textlink="">
          <xdr:nvSpPr>
            <xdr:cNvPr id="42003" name="Option Button 19" hidden="1">
              <a:extLst>
                <a:ext uri="{63B3BB69-23CF-44E3-9099-C40C66FF867C}">
                  <a14:compatExt spid="_x0000_s42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</xdr:row>
          <xdr:rowOff>76200</xdr:rowOff>
        </xdr:from>
        <xdr:to>
          <xdr:col>13</xdr:col>
          <xdr:colOff>152400</xdr:colOff>
          <xdr:row>4</xdr:row>
          <xdr:rowOff>276225</xdr:rowOff>
        </xdr:to>
        <xdr:sp macro="" textlink="">
          <xdr:nvSpPr>
            <xdr:cNvPr id="42004" name="Option Button 20" hidden="1">
              <a:extLst>
                <a:ext uri="{63B3BB69-23CF-44E3-9099-C40C66FF867C}">
                  <a14:compatExt spid="_x0000_s42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</xdr:row>
          <xdr:rowOff>57150</xdr:rowOff>
        </xdr:from>
        <xdr:to>
          <xdr:col>15</xdr:col>
          <xdr:colOff>228600</xdr:colOff>
          <xdr:row>5</xdr:row>
          <xdr:rowOff>133350</xdr:rowOff>
        </xdr:to>
        <xdr:sp macro="" textlink="">
          <xdr:nvSpPr>
            <xdr:cNvPr id="42005" name="Group Box 21" hidden="1">
              <a:extLst>
                <a:ext uri="{63B3BB69-23CF-44E3-9099-C40C66FF867C}">
                  <a14:compatExt spid="_x0000_s42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76200</xdr:rowOff>
        </xdr:from>
        <xdr:to>
          <xdr:col>15</xdr:col>
          <xdr:colOff>180975</xdr:colOff>
          <xdr:row>4</xdr:row>
          <xdr:rowOff>276225</xdr:rowOff>
        </xdr:to>
        <xdr:sp macro="" textlink="">
          <xdr:nvSpPr>
            <xdr:cNvPr id="42006" name="Option Button 22" hidden="1">
              <a:extLst>
                <a:ext uri="{63B3BB69-23CF-44E3-9099-C40C66FF867C}">
                  <a14:compatExt spid="_x0000_s42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14</xdr:row>
          <xdr:rowOff>28575</xdr:rowOff>
        </xdr:from>
        <xdr:to>
          <xdr:col>12</xdr:col>
          <xdr:colOff>0</xdr:colOff>
          <xdr:row>14</xdr:row>
          <xdr:rowOff>238125</xdr:rowOff>
        </xdr:to>
        <xdr:sp macro="" textlink="">
          <xdr:nvSpPr>
            <xdr:cNvPr id="42007" name="Check Box 23" hidden="1">
              <a:extLst>
                <a:ext uri="{63B3BB69-23CF-44E3-9099-C40C66FF867C}">
                  <a14:compatExt spid="_x0000_s42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14</xdr:row>
          <xdr:rowOff>38100</xdr:rowOff>
        </xdr:from>
        <xdr:to>
          <xdr:col>15</xdr:col>
          <xdr:colOff>95250</xdr:colOff>
          <xdr:row>14</xdr:row>
          <xdr:rowOff>247650</xdr:rowOff>
        </xdr:to>
        <xdr:sp macro="" textlink="">
          <xdr:nvSpPr>
            <xdr:cNvPr id="42008" name="Check Box 24" hidden="1">
              <a:extLst>
                <a:ext uri="{63B3BB69-23CF-44E3-9099-C40C66FF867C}">
                  <a14:compatExt spid="_x0000_s420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15</xdr:row>
          <xdr:rowOff>28575</xdr:rowOff>
        </xdr:from>
        <xdr:to>
          <xdr:col>12</xdr:col>
          <xdr:colOff>0</xdr:colOff>
          <xdr:row>15</xdr:row>
          <xdr:rowOff>238125</xdr:rowOff>
        </xdr:to>
        <xdr:sp macro="" textlink="">
          <xdr:nvSpPr>
            <xdr:cNvPr id="42009" name="Check Box 25" hidden="1">
              <a:extLst>
                <a:ext uri="{63B3BB69-23CF-44E3-9099-C40C66FF867C}">
                  <a14:compatExt spid="_x0000_s42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15</xdr:row>
          <xdr:rowOff>38100</xdr:rowOff>
        </xdr:from>
        <xdr:to>
          <xdr:col>15</xdr:col>
          <xdr:colOff>95250</xdr:colOff>
          <xdr:row>15</xdr:row>
          <xdr:rowOff>247650</xdr:rowOff>
        </xdr:to>
        <xdr:sp macro="" textlink="">
          <xdr:nvSpPr>
            <xdr:cNvPr id="42010" name="Check Box 26" hidden="1">
              <a:extLst>
                <a:ext uri="{63B3BB69-23CF-44E3-9099-C40C66FF867C}">
                  <a14:compatExt spid="_x0000_s42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16</xdr:row>
          <xdr:rowOff>28575</xdr:rowOff>
        </xdr:from>
        <xdr:to>
          <xdr:col>12</xdr:col>
          <xdr:colOff>0</xdr:colOff>
          <xdr:row>16</xdr:row>
          <xdr:rowOff>238125</xdr:rowOff>
        </xdr:to>
        <xdr:sp macro="" textlink="">
          <xdr:nvSpPr>
            <xdr:cNvPr id="42011" name="Check Box 27" hidden="1">
              <a:extLst>
                <a:ext uri="{63B3BB69-23CF-44E3-9099-C40C66FF867C}">
                  <a14:compatExt spid="_x0000_s42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16</xdr:row>
          <xdr:rowOff>38100</xdr:rowOff>
        </xdr:from>
        <xdr:to>
          <xdr:col>15</xdr:col>
          <xdr:colOff>95250</xdr:colOff>
          <xdr:row>16</xdr:row>
          <xdr:rowOff>247650</xdr:rowOff>
        </xdr:to>
        <xdr:sp macro="" textlink="">
          <xdr:nvSpPr>
            <xdr:cNvPr id="42012" name="Check Box 28" hidden="1">
              <a:extLst>
                <a:ext uri="{63B3BB69-23CF-44E3-9099-C40C66FF867C}">
                  <a14:compatExt spid="_x0000_s42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28575</xdr:rowOff>
        </xdr:from>
        <xdr:to>
          <xdr:col>12</xdr:col>
          <xdr:colOff>0</xdr:colOff>
          <xdr:row>17</xdr:row>
          <xdr:rowOff>238125</xdr:rowOff>
        </xdr:to>
        <xdr:sp macro="" textlink="">
          <xdr:nvSpPr>
            <xdr:cNvPr id="42013" name="Check Box 29" hidden="1">
              <a:extLst>
                <a:ext uri="{63B3BB69-23CF-44E3-9099-C40C66FF867C}">
                  <a14:compatExt spid="_x0000_s42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17</xdr:row>
          <xdr:rowOff>38100</xdr:rowOff>
        </xdr:from>
        <xdr:to>
          <xdr:col>15</xdr:col>
          <xdr:colOff>95250</xdr:colOff>
          <xdr:row>17</xdr:row>
          <xdr:rowOff>247650</xdr:rowOff>
        </xdr:to>
        <xdr:sp macro="" textlink="">
          <xdr:nvSpPr>
            <xdr:cNvPr id="42014" name="Check Box 30" hidden="1">
              <a:extLst>
                <a:ext uri="{63B3BB69-23CF-44E3-9099-C40C66FF867C}">
                  <a14:compatExt spid="_x0000_s42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18</xdr:row>
          <xdr:rowOff>28575</xdr:rowOff>
        </xdr:from>
        <xdr:to>
          <xdr:col>12</xdr:col>
          <xdr:colOff>0</xdr:colOff>
          <xdr:row>18</xdr:row>
          <xdr:rowOff>238125</xdr:rowOff>
        </xdr:to>
        <xdr:sp macro="" textlink="">
          <xdr:nvSpPr>
            <xdr:cNvPr id="42015" name="Check Box 31" hidden="1">
              <a:extLst>
                <a:ext uri="{63B3BB69-23CF-44E3-9099-C40C66FF867C}">
                  <a14:compatExt spid="_x0000_s420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18</xdr:row>
          <xdr:rowOff>38100</xdr:rowOff>
        </xdr:from>
        <xdr:to>
          <xdr:col>15</xdr:col>
          <xdr:colOff>95250</xdr:colOff>
          <xdr:row>18</xdr:row>
          <xdr:rowOff>247650</xdr:rowOff>
        </xdr:to>
        <xdr:sp macro="" textlink="">
          <xdr:nvSpPr>
            <xdr:cNvPr id="42016" name="Check Box 32" hidden="1">
              <a:extLst>
                <a:ext uri="{63B3BB69-23CF-44E3-9099-C40C66FF867C}">
                  <a14:compatExt spid="_x0000_s42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28575</xdr:rowOff>
        </xdr:from>
        <xdr:to>
          <xdr:col>12</xdr:col>
          <xdr:colOff>0</xdr:colOff>
          <xdr:row>19</xdr:row>
          <xdr:rowOff>238125</xdr:rowOff>
        </xdr:to>
        <xdr:sp macro="" textlink="">
          <xdr:nvSpPr>
            <xdr:cNvPr id="42017" name="Check Box 33" hidden="1">
              <a:extLst>
                <a:ext uri="{63B3BB69-23CF-44E3-9099-C40C66FF867C}">
                  <a14:compatExt spid="_x0000_s42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19</xdr:row>
          <xdr:rowOff>38100</xdr:rowOff>
        </xdr:from>
        <xdr:to>
          <xdr:col>15</xdr:col>
          <xdr:colOff>95250</xdr:colOff>
          <xdr:row>19</xdr:row>
          <xdr:rowOff>247650</xdr:rowOff>
        </xdr:to>
        <xdr:sp macro="" textlink="">
          <xdr:nvSpPr>
            <xdr:cNvPr id="42018" name="Check Box 34" hidden="1">
              <a:extLst>
                <a:ext uri="{63B3BB69-23CF-44E3-9099-C40C66FF867C}">
                  <a14:compatExt spid="_x0000_s42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20</xdr:row>
          <xdr:rowOff>28575</xdr:rowOff>
        </xdr:from>
        <xdr:to>
          <xdr:col>12</xdr:col>
          <xdr:colOff>0</xdr:colOff>
          <xdr:row>20</xdr:row>
          <xdr:rowOff>238125</xdr:rowOff>
        </xdr:to>
        <xdr:sp macro="" textlink="">
          <xdr:nvSpPr>
            <xdr:cNvPr id="42019" name="Check Box 35" hidden="1">
              <a:extLst>
                <a:ext uri="{63B3BB69-23CF-44E3-9099-C40C66FF867C}">
                  <a14:compatExt spid="_x0000_s42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20</xdr:row>
          <xdr:rowOff>38100</xdr:rowOff>
        </xdr:from>
        <xdr:to>
          <xdr:col>15</xdr:col>
          <xdr:colOff>95250</xdr:colOff>
          <xdr:row>20</xdr:row>
          <xdr:rowOff>247650</xdr:rowOff>
        </xdr:to>
        <xdr:sp macro="" textlink="">
          <xdr:nvSpPr>
            <xdr:cNvPr id="42020" name="Check Box 36" hidden="1">
              <a:extLst>
                <a:ext uri="{63B3BB69-23CF-44E3-9099-C40C66FF867C}">
                  <a14:compatExt spid="_x0000_s420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21</xdr:row>
          <xdr:rowOff>28575</xdr:rowOff>
        </xdr:from>
        <xdr:to>
          <xdr:col>12</xdr:col>
          <xdr:colOff>0</xdr:colOff>
          <xdr:row>21</xdr:row>
          <xdr:rowOff>238125</xdr:rowOff>
        </xdr:to>
        <xdr:sp macro="" textlink="">
          <xdr:nvSpPr>
            <xdr:cNvPr id="42021" name="Check Box 37" hidden="1">
              <a:extLst>
                <a:ext uri="{63B3BB69-23CF-44E3-9099-C40C66FF867C}">
                  <a14:compatExt spid="_x0000_s420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21</xdr:row>
          <xdr:rowOff>38100</xdr:rowOff>
        </xdr:from>
        <xdr:to>
          <xdr:col>15</xdr:col>
          <xdr:colOff>95250</xdr:colOff>
          <xdr:row>21</xdr:row>
          <xdr:rowOff>247650</xdr:rowOff>
        </xdr:to>
        <xdr:sp macro="" textlink="">
          <xdr:nvSpPr>
            <xdr:cNvPr id="42022" name="Check Box 38" hidden="1">
              <a:extLst>
                <a:ext uri="{63B3BB69-23CF-44E3-9099-C40C66FF867C}">
                  <a14:compatExt spid="_x0000_s42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22</xdr:row>
          <xdr:rowOff>28575</xdr:rowOff>
        </xdr:from>
        <xdr:to>
          <xdr:col>12</xdr:col>
          <xdr:colOff>0</xdr:colOff>
          <xdr:row>22</xdr:row>
          <xdr:rowOff>238125</xdr:rowOff>
        </xdr:to>
        <xdr:sp macro="" textlink="">
          <xdr:nvSpPr>
            <xdr:cNvPr id="42023" name="Check Box 39" hidden="1">
              <a:extLst>
                <a:ext uri="{63B3BB69-23CF-44E3-9099-C40C66FF867C}">
                  <a14:compatExt spid="_x0000_s420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22</xdr:row>
          <xdr:rowOff>38100</xdr:rowOff>
        </xdr:from>
        <xdr:to>
          <xdr:col>15</xdr:col>
          <xdr:colOff>95250</xdr:colOff>
          <xdr:row>22</xdr:row>
          <xdr:rowOff>247650</xdr:rowOff>
        </xdr:to>
        <xdr:sp macro="" textlink="">
          <xdr:nvSpPr>
            <xdr:cNvPr id="42024" name="Check Box 40" hidden="1">
              <a:extLst>
                <a:ext uri="{63B3BB69-23CF-44E3-9099-C40C66FF867C}">
                  <a14:compatExt spid="_x0000_s420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23</xdr:row>
          <xdr:rowOff>28575</xdr:rowOff>
        </xdr:from>
        <xdr:to>
          <xdr:col>12</xdr:col>
          <xdr:colOff>0</xdr:colOff>
          <xdr:row>23</xdr:row>
          <xdr:rowOff>238125</xdr:rowOff>
        </xdr:to>
        <xdr:sp macro="" textlink="">
          <xdr:nvSpPr>
            <xdr:cNvPr id="42025" name="Check Box 41" hidden="1">
              <a:extLst>
                <a:ext uri="{63B3BB69-23CF-44E3-9099-C40C66FF867C}">
                  <a14:compatExt spid="_x0000_s42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23</xdr:row>
          <xdr:rowOff>38100</xdr:rowOff>
        </xdr:from>
        <xdr:to>
          <xdr:col>15</xdr:col>
          <xdr:colOff>95250</xdr:colOff>
          <xdr:row>23</xdr:row>
          <xdr:rowOff>247650</xdr:rowOff>
        </xdr:to>
        <xdr:sp macro="" textlink="">
          <xdr:nvSpPr>
            <xdr:cNvPr id="42026" name="Check Box 42" hidden="1">
              <a:extLst>
                <a:ext uri="{63B3BB69-23CF-44E3-9099-C40C66FF867C}">
                  <a14:compatExt spid="_x0000_s42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24</xdr:row>
          <xdr:rowOff>28575</xdr:rowOff>
        </xdr:from>
        <xdr:to>
          <xdr:col>12</xdr:col>
          <xdr:colOff>0</xdr:colOff>
          <xdr:row>24</xdr:row>
          <xdr:rowOff>238125</xdr:rowOff>
        </xdr:to>
        <xdr:sp macro="" textlink="">
          <xdr:nvSpPr>
            <xdr:cNvPr id="42027" name="Check Box 43" hidden="1">
              <a:extLst>
                <a:ext uri="{63B3BB69-23CF-44E3-9099-C40C66FF867C}">
                  <a14:compatExt spid="_x0000_s42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24</xdr:row>
          <xdr:rowOff>38100</xdr:rowOff>
        </xdr:from>
        <xdr:to>
          <xdr:col>15</xdr:col>
          <xdr:colOff>95250</xdr:colOff>
          <xdr:row>24</xdr:row>
          <xdr:rowOff>247650</xdr:rowOff>
        </xdr:to>
        <xdr:sp macro="" textlink="">
          <xdr:nvSpPr>
            <xdr:cNvPr id="42028" name="Check Box 44" hidden="1">
              <a:extLst>
                <a:ext uri="{63B3BB69-23CF-44E3-9099-C40C66FF867C}">
                  <a14:compatExt spid="_x0000_s42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25</xdr:row>
          <xdr:rowOff>28575</xdr:rowOff>
        </xdr:from>
        <xdr:to>
          <xdr:col>12</xdr:col>
          <xdr:colOff>0</xdr:colOff>
          <xdr:row>25</xdr:row>
          <xdr:rowOff>238125</xdr:rowOff>
        </xdr:to>
        <xdr:sp macro="" textlink="">
          <xdr:nvSpPr>
            <xdr:cNvPr id="42029" name="Check Box 45" hidden="1">
              <a:extLst>
                <a:ext uri="{63B3BB69-23CF-44E3-9099-C40C66FF867C}">
                  <a14:compatExt spid="_x0000_s42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25</xdr:row>
          <xdr:rowOff>38100</xdr:rowOff>
        </xdr:from>
        <xdr:to>
          <xdr:col>15</xdr:col>
          <xdr:colOff>95250</xdr:colOff>
          <xdr:row>25</xdr:row>
          <xdr:rowOff>247650</xdr:rowOff>
        </xdr:to>
        <xdr:sp macro="" textlink="">
          <xdr:nvSpPr>
            <xdr:cNvPr id="42030" name="Check Box 46" hidden="1">
              <a:extLst>
                <a:ext uri="{63B3BB69-23CF-44E3-9099-C40C66FF867C}">
                  <a14:compatExt spid="_x0000_s42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26</xdr:row>
          <xdr:rowOff>28575</xdr:rowOff>
        </xdr:from>
        <xdr:to>
          <xdr:col>12</xdr:col>
          <xdr:colOff>0</xdr:colOff>
          <xdr:row>26</xdr:row>
          <xdr:rowOff>238125</xdr:rowOff>
        </xdr:to>
        <xdr:sp macro="" textlink="">
          <xdr:nvSpPr>
            <xdr:cNvPr id="42031" name="Check Box 47" hidden="1">
              <a:extLst>
                <a:ext uri="{63B3BB69-23CF-44E3-9099-C40C66FF867C}">
                  <a14:compatExt spid="_x0000_s42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26</xdr:row>
          <xdr:rowOff>38100</xdr:rowOff>
        </xdr:from>
        <xdr:to>
          <xdr:col>15</xdr:col>
          <xdr:colOff>95250</xdr:colOff>
          <xdr:row>26</xdr:row>
          <xdr:rowOff>247650</xdr:rowOff>
        </xdr:to>
        <xdr:sp macro="" textlink="">
          <xdr:nvSpPr>
            <xdr:cNvPr id="42032" name="Check Box 48" hidden="1">
              <a:extLst>
                <a:ext uri="{63B3BB69-23CF-44E3-9099-C40C66FF867C}">
                  <a14:compatExt spid="_x0000_s42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27</xdr:row>
          <xdr:rowOff>28575</xdr:rowOff>
        </xdr:from>
        <xdr:to>
          <xdr:col>12</xdr:col>
          <xdr:colOff>0</xdr:colOff>
          <xdr:row>27</xdr:row>
          <xdr:rowOff>238125</xdr:rowOff>
        </xdr:to>
        <xdr:sp macro="" textlink="">
          <xdr:nvSpPr>
            <xdr:cNvPr id="42033" name="Check Box 49" hidden="1">
              <a:extLst>
                <a:ext uri="{63B3BB69-23CF-44E3-9099-C40C66FF867C}">
                  <a14:compatExt spid="_x0000_s42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27</xdr:row>
          <xdr:rowOff>38100</xdr:rowOff>
        </xdr:from>
        <xdr:to>
          <xdr:col>15</xdr:col>
          <xdr:colOff>95250</xdr:colOff>
          <xdr:row>27</xdr:row>
          <xdr:rowOff>247650</xdr:rowOff>
        </xdr:to>
        <xdr:sp macro="" textlink="">
          <xdr:nvSpPr>
            <xdr:cNvPr id="42034" name="Check Box 50" hidden="1">
              <a:extLst>
                <a:ext uri="{63B3BB69-23CF-44E3-9099-C40C66FF867C}">
                  <a14:compatExt spid="_x0000_s42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28</xdr:row>
          <xdr:rowOff>28575</xdr:rowOff>
        </xdr:from>
        <xdr:to>
          <xdr:col>12</xdr:col>
          <xdr:colOff>0</xdr:colOff>
          <xdr:row>28</xdr:row>
          <xdr:rowOff>238125</xdr:rowOff>
        </xdr:to>
        <xdr:sp macro="" textlink="">
          <xdr:nvSpPr>
            <xdr:cNvPr id="42035" name="Check Box 51" hidden="1">
              <a:extLst>
                <a:ext uri="{63B3BB69-23CF-44E3-9099-C40C66FF867C}">
                  <a14:compatExt spid="_x0000_s42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28</xdr:row>
          <xdr:rowOff>38100</xdr:rowOff>
        </xdr:from>
        <xdr:to>
          <xdr:col>15</xdr:col>
          <xdr:colOff>95250</xdr:colOff>
          <xdr:row>28</xdr:row>
          <xdr:rowOff>247650</xdr:rowOff>
        </xdr:to>
        <xdr:sp macro="" textlink="">
          <xdr:nvSpPr>
            <xdr:cNvPr id="42036" name="Check Box 52" hidden="1">
              <a:extLst>
                <a:ext uri="{63B3BB69-23CF-44E3-9099-C40C66FF867C}">
                  <a14:compatExt spid="_x0000_s42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29</xdr:row>
          <xdr:rowOff>28575</xdr:rowOff>
        </xdr:from>
        <xdr:to>
          <xdr:col>12</xdr:col>
          <xdr:colOff>0</xdr:colOff>
          <xdr:row>29</xdr:row>
          <xdr:rowOff>238125</xdr:rowOff>
        </xdr:to>
        <xdr:sp macro="" textlink="">
          <xdr:nvSpPr>
            <xdr:cNvPr id="42037" name="Check Box 53" hidden="1">
              <a:extLst>
                <a:ext uri="{63B3BB69-23CF-44E3-9099-C40C66FF867C}">
                  <a14:compatExt spid="_x0000_s42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29</xdr:row>
          <xdr:rowOff>38100</xdr:rowOff>
        </xdr:from>
        <xdr:to>
          <xdr:col>15</xdr:col>
          <xdr:colOff>95250</xdr:colOff>
          <xdr:row>29</xdr:row>
          <xdr:rowOff>247650</xdr:rowOff>
        </xdr:to>
        <xdr:sp macro="" textlink="">
          <xdr:nvSpPr>
            <xdr:cNvPr id="42038" name="Check Box 54" hidden="1">
              <a:extLst>
                <a:ext uri="{63B3BB69-23CF-44E3-9099-C40C66FF867C}">
                  <a14:compatExt spid="_x0000_s42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30</xdr:row>
          <xdr:rowOff>28575</xdr:rowOff>
        </xdr:from>
        <xdr:to>
          <xdr:col>12</xdr:col>
          <xdr:colOff>0</xdr:colOff>
          <xdr:row>30</xdr:row>
          <xdr:rowOff>238125</xdr:rowOff>
        </xdr:to>
        <xdr:sp macro="" textlink="">
          <xdr:nvSpPr>
            <xdr:cNvPr id="42039" name="Check Box 55" hidden="1">
              <a:extLst>
                <a:ext uri="{63B3BB69-23CF-44E3-9099-C40C66FF867C}">
                  <a14:compatExt spid="_x0000_s42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30</xdr:row>
          <xdr:rowOff>38100</xdr:rowOff>
        </xdr:from>
        <xdr:to>
          <xdr:col>15</xdr:col>
          <xdr:colOff>95250</xdr:colOff>
          <xdr:row>30</xdr:row>
          <xdr:rowOff>247650</xdr:rowOff>
        </xdr:to>
        <xdr:sp macro="" textlink="">
          <xdr:nvSpPr>
            <xdr:cNvPr id="42040" name="Check Box 56" hidden="1">
              <a:extLst>
                <a:ext uri="{63B3BB69-23CF-44E3-9099-C40C66FF867C}">
                  <a14:compatExt spid="_x0000_s42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31</xdr:row>
          <xdr:rowOff>28575</xdr:rowOff>
        </xdr:from>
        <xdr:to>
          <xdr:col>12</xdr:col>
          <xdr:colOff>0</xdr:colOff>
          <xdr:row>31</xdr:row>
          <xdr:rowOff>238125</xdr:rowOff>
        </xdr:to>
        <xdr:sp macro="" textlink="">
          <xdr:nvSpPr>
            <xdr:cNvPr id="42041" name="Check Box 57" hidden="1">
              <a:extLst>
                <a:ext uri="{63B3BB69-23CF-44E3-9099-C40C66FF867C}">
                  <a14:compatExt spid="_x0000_s42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31</xdr:row>
          <xdr:rowOff>38100</xdr:rowOff>
        </xdr:from>
        <xdr:to>
          <xdr:col>15</xdr:col>
          <xdr:colOff>95250</xdr:colOff>
          <xdr:row>31</xdr:row>
          <xdr:rowOff>247650</xdr:rowOff>
        </xdr:to>
        <xdr:sp macro="" textlink="">
          <xdr:nvSpPr>
            <xdr:cNvPr id="42042" name="Check Box 58" hidden="1">
              <a:extLst>
                <a:ext uri="{63B3BB69-23CF-44E3-9099-C40C66FF867C}">
                  <a14:compatExt spid="_x0000_s42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32</xdr:row>
          <xdr:rowOff>28575</xdr:rowOff>
        </xdr:from>
        <xdr:to>
          <xdr:col>12</xdr:col>
          <xdr:colOff>0</xdr:colOff>
          <xdr:row>32</xdr:row>
          <xdr:rowOff>238125</xdr:rowOff>
        </xdr:to>
        <xdr:sp macro="" textlink="">
          <xdr:nvSpPr>
            <xdr:cNvPr id="42043" name="Check Box 59" hidden="1">
              <a:extLst>
                <a:ext uri="{63B3BB69-23CF-44E3-9099-C40C66FF867C}">
                  <a14:compatExt spid="_x0000_s42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32</xdr:row>
          <xdr:rowOff>38100</xdr:rowOff>
        </xdr:from>
        <xdr:to>
          <xdr:col>15</xdr:col>
          <xdr:colOff>95250</xdr:colOff>
          <xdr:row>32</xdr:row>
          <xdr:rowOff>247650</xdr:rowOff>
        </xdr:to>
        <xdr:sp macro="" textlink="">
          <xdr:nvSpPr>
            <xdr:cNvPr id="42044" name="Check Box 60" hidden="1">
              <a:extLst>
                <a:ext uri="{63B3BB69-23CF-44E3-9099-C40C66FF867C}">
                  <a14:compatExt spid="_x0000_s42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13</xdr:row>
          <xdr:rowOff>28575</xdr:rowOff>
        </xdr:from>
        <xdr:to>
          <xdr:col>12</xdr:col>
          <xdr:colOff>0</xdr:colOff>
          <xdr:row>13</xdr:row>
          <xdr:rowOff>238125</xdr:rowOff>
        </xdr:to>
        <xdr:sp macro="" textlink="">
          <xdr:nvSpPr>
            <xdr:cNvPr id="43009" name="Check Box 1" hidden="1">
              <a:extLst>
                <a:ext uri="{63B3BB69-23CF-44E3-9099-C40C66FF867C}">
                  <a14:compatExt spid="_x0000_s43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13</xdr:row>
          <xdr:rowOff>38100</xdr:rowOff>
        </xdr:from>
        <xdr:to>
          <xdr:col>15</xdr:col>
          <xdr:colOff>95250</xdr:colOff>
          <xdr:row>13</xdr:row>
          <xdr:rowOff>247650</xdr:rowOff>
        </xdr:to>
        <xdr:sp macro="" textlink="">
          <xdr:nvSpPr>
            <xdr:cNvPr id="43010" name="Check Box 2" hidden="1">
              <a:extLst>
                <a:ext uri="{63B3BB69-23CF-44E3-9099-C40C66FF867C}">
                  <a14:compatExt spid="_x0000_s43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</xdr:row>
          <xdr:rowOff>66675</xdr:rowOff>
        </xdr:from>
        <xdr:to>
          <xdr:col>7</xdr:col>
          <xdr:colOff>9525</xdr:colOff>
          <xdr:row>3</xdr:row>
          <xdr:rowOff>266700</xdr:rowOff>
        </xdr:to>
        <xdr:sp macro="" textlink="">
          <xdr:nvSpPr>
            <xdr:cNvPr id="43011" name="Option Button 3" hidden="1">
              <a:extLst>
                <a:ext uri="{63B3BB69-23CF-44E3-9099-C40C66FF867C}">
                  <a14:compatExt spid="_x0000_s43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</xdr:row>
          <xdr:rowOff>66675</xdr:rowOff>
        </xdr:from>
        <xdr:to>
          <xdr:col>7</xdr:col>
          <xdr:colOff>523875</xdr:colOff>
          <xdr:row>3</xdr:row>
          <xdr:rowOff>266700</xdr:rowOff>
        </xdr:to>
        <xdr:sp macro="" textlink="">
          <xdr:nvSpPr>
            <xdr:cNvPr id="43012" name="Option Button 4" hidden="1">
              <a:extLst>
                <a:ext uri="{63B3BB69-23CF-44E3-9099-C40C66FF867C}">
                  <a14:compatExt spid="_x0000_s43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3</xdr:row>
          <xdr:rowOff>66675</xdr:rowOff>
        </xdr:from>
        <xdr:to>
          <xdr:col>8</xdr:col>
          <xdr:colOff>695325</xdr:colOff>
          <xdr:row>3</xdr:row>
          <xdr:rowOff>266700</xdr:rowOff>
        </xdr:to>
        <xdr:sp macro="" textlink="">
          <xdr:nvSpPr>
            <xdr:cNvPr id="43013" name="Option Button 5" hidden="1">
              <a:extLst>
                <a:ext uri="{63B3BB69-23CF-44E3-9099-C40C66FF867C}">
                  <a14:compatExt spid="_x0000_s43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3</xdr:row>
          <xdr:rowOff>66675</xdr:rowOff>
        </xdr:from>
        <xdr:to>
          <xdr:col>8</xdr:col>
          <xdr:colOff>1209675</xdr:colOff>
          <xdr:row>3</xdr:row>
          <xdr:rowOff>266700</xdr:rowOff>
        </xdr:to>
        <xdr:sp macro="" textlink="">
          <xdr:nvSpPr>
            <xdr:cNvPr id="43014" name="Option Button 6" hidden="1">
              <a:extLst>
                <a:ext uri="{63B3BB69-23CF-44E3-9099-C40C66FF867C}">
                  <a14:compatExt spid="_x0000_s43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885825</xdr:colOff>
          <xdr:row>3</xdr:row>
          <xdr:rowOff>66675</xdr:rowOff>
        </xdr:from>
        <xdr:to>
          <xdr:col>8</xdr:col>
          <xdr:colOff>1724025</xdr:colOff>
          <xdr:row>3</xdr:row>
          <xdr:rowOff>266700</xdr:rowOff>
        </xdr:to>
        <xdr:sp macro="" textlink="">
          <xdr:nvSpPr>
            <xdr:cNvPr id="43015" name="Option Button 7" hidden="1">
              <a:extLst>
                <a:ext uri="{63B3BB69-23CF-44E3-9099-C40C66FF867C}">
                  <a14:compatExt spid="_x0000_s430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1400175</xdr:colOff>
          <xdr:row>3</xdr:row>
          <xdr:rowOff>66675</xdr:rowOff>
        </xdr:from>
        <xdr:to>
          <xdr:col>9</xdr:col>
          <xdr:colOff>114300</xdr:colOff>
          <xdr:row>3</xdr:row>
          <xdr:rowOff>266700</xdr:rowOff>
        </xdr:to>
        <xdr:sp macro="" textlink="">
          <xdr:nvSpPr>
            <xdr:cNvPr id="43016" name="Option Button 8" hidden="1">
              <a:extLst>
                <a:ext uri="{63B3BB69-23CF-44E3-9099-C40C66FF867C}">
                  <a14:compatExt spid="_x0000_s43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1914525</xdr:colOff>
          <xdr:row>3</xdr:row>
          <xdr:rowOff>66675</xdr:rowOff>
        </xdr:from>
        <xdr:to>
          <xdr:col>11</xdr:col>
          <xdr:colOff>142875</xdr:colOff>
          <xdr:row>3</xdr:row>
          <xdr:rowOff>266700</xdr:rowOff>
        </xdr:to>
        <xdr:sp macro="" textlink="">
          <xdr:nvSpPr>
            <xdr:cNvPr id="43017" name="Option Button 9" hidden="1">
              <a:extLst>
                <a:ext uri="{63B3BB69-23CF-44E3-9099-C40C66FF867C}">
                  <a14:compatExt spid="_x0000_s43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</xdr:row>
          <xdr:rowOff>66675</xdr:rowOff>
        </xdr:from>
        <xdr:to>
          <xdr:col>13</xdr:col>
          <xdr:colOff>152400</xdr:colOff>
          <xdr:row>3</xdr:row>
          <xdr:rowOff>266700</xdr:rowOff>
        </xdr:to>
        <xdr:sp macro="" textlink="">
          <xdr:nvSpPr>
            <xdr:cNvPr id="43018" name="Option Button 10" hidden="1">
              <a:extLst>
                <a:ext uri="{63B3BB69-23CF-44E3-9099-C40C66FF867C}">
                  <a14:compatExt spid="_x0000_s43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2</xdr:row>
          <xdr:rowOff>266700</xdr:rowOff>
        </xdr:from>
        <xdr:to>
          <xdr:col>15</xdr:col>
          <xdr:colOff>228600</xdr:colOff>
          <xdr:row>4</xdr:row>
          <xdr:rowOff>9525</xdr:rowOff>
        </xdr:to>
        <xdr:sp macro="" textlink="">
          <xdr:nvSpPr>
            <xdr:cNvPr id="43019" name="Group Box 11" hidden="1">
              <a:extLst>
                <a:ext uri="{63B3BB69-23CF-44E3-9099-C40C66FF867C}">
                  <a14:compatExt spid="_x0000_s43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76200</xdr:rowOff>
        </xdr:from>
        <xdr:to>
          <xdr:col>7</xdr:col>
          <xdr:colOff>0</xdr:colOff>
          <xdr:row>4</xdr:row>
          <xdr:rowOff>276225</xdr:rowOff>
        </xdr:to>
        <xdr:sp macro="" textlink="">
          <xdr:nvSpPr>
            <xdr:cNvPr id="43020" name="Option Button 12" hidden="1">
              <a:extLst>
                <a:ext uri="{63B3BB69-23CF-44E3-9099-C40C66FF867C}">
                  <a14:compatExt spid="_x0000_s430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</xdr:row>
          <xdr:rowOff>76200</xdr:rowOff>
        </xdr:from>
        <xdr:to>
          <xdr:col>7</xdr:col>
          <xdr:colOff>514350</xdr:colOff>
          <xdr:row>4</xdr:row>
          <xdr:rowOff>276225</xdr:rowOff>
        </xdr:to>
        <xdr:sp macro="" textlink="">
          <xdr:nvSpPr>
            <xdr:cNvPr id="43021" name="Option Button 13" hidden="1">
              <a:extLst>
                <a:ext uri="{63B3BB69-23CF-44E3-9099-C40C66FF867C}">
                  <a14:compatExt spid="_x0000_s430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</xdr:row>
          <xdr:rowOff>76200</xdr:rowOff>
        </xdr:from>
        <xdr:to>
          <xdr:col>8</xdr:col>
          <xdr:colOff>171450</xdr:colOff>
          <xdr:row>4</xdr:row>
          <xdr:rowOff>276225</xdr:rowOff>
        </xdr:to>
        <xdr:sp macro="" textlink="">
          <xdr:nvSpPr>
            <xdr:cNvPr id="43022" name="Option Button 14" hidden="1">
              <a:extLst>
                <a:ext uri="{63B3BB69-23CF-44E3-9099-C40C66FF867C}">
                  <a14:compatExt spid="_x0000_s43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</xdr:row>
          <xdr:rowOff>76200</xdr:rowOff>
        </xdr:from>
        <xdr:to>
          <xdr:col>8</xdr:col>
          <xdr:colOff>685800</xdr:colOff>
          <xdr:row>4</xdr:row>
          <xdr:rowOff>276225</xdr:rowOff>
        </xdr:to>
        <xdr:sp macro="" textlink="">
          <xdr:nvSpPr>
            <xdr:cNvPr id="43023" name="Option Button 15" hidden="1">
              <a:extLst>
                <a:ext uri="{63B3BB69-23CF-44E3-9099-C40C66FF867C}">
                  <a14:compatExt spid="_x0000_s430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4</xdr:row>
          <xdr:rowOff>76200</xdr:rowOff>
        </xdr:from>
        <xdr:to>
          <xdr:col>8</xdr:col>
          <xdr:colOff>1200150</xdr:colOff>
          <xdr:row>4</xdr:row>
          <xdr:rowOff>276225</xdr:rowOff>
        </xdr:to>
        <xdr:sp macro="" textlink="">
          <xdr:nvSpPr>
            <xdr:cNvPr id="43024" name="Option Button 16" hidden="1">
              <a:extLst>
                <a:ext uri="{63B3BB69-23CF-44E3-9099-C40C66FF867C}">
                  <a14:compatExt spid="_x0000_s430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876300</xdr:colOff>
          <xdr:row>4</xdr:row>
          <xdr:rowOff>76200</xdr:rowOff>
        </xdr:from>
        <xdr:to>
          <xdr:col>8</xdr:col>
          <xdr:colOff>1714500</xdr:colOff>
          <xdr:row>4</xdr:row>
          <xdr:rowOff>276225</xdr:rowOff>
        </xdr:to>
        <xdr:sp macro="" textlink="">
          <xdr:nvSpPr>
            <xdr:cNvPr id="43025" name="Option Button 17" hidden="1">
              <a:extLst>
                <a:ext uri="{63B3BB69-23CF-44E3-9099-C40C66FF867C}">
                  <a14:compatExt spid="_x0000_s43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1390650</xdr:colOff>
          <xdr:row>4</xdr:row>
          <xdr:rowOff>76200</xdr:rowOff>
        </xdr:from>
        <xdr:to>
          <xdr:col>9</xdr:col>
          <xdr:colOff>104775</xdr:colOff>
          <xdr:row>4</xdr:row>
          <xdr:rowOff>276225</xdr:rowOff>
        </xdr:to>
        <xdr:sp macro="" textlink="">
          <xdr:nvSpPr>
            <xdr:cNvPr id="43026" name="Option Button 18" hidden="1">
              <a:extLst>
                <a:ext uri="{63B3BB69-23CF-44E3-9099-C40C66FF867C}">
                  <a14:compatExt spid="_x0000_s43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1905000</xdr:colOff>
          <xdr:row>4</xdr:row>
          <xdr:rowOff>76200</xdr:rowOff>
        </xdr:from>
        <xdr:to>
          <xdr:col>11</xdr:col>
          <xdr:colOff>133350</xdr:colOff>
          <xdr:row>4</xdr:row>
          <xdr:rowOff>276225</xdr:rowOff>
        </xdr:to>
        <xdr:sp macro="" textlink="">
          <xdr:nvSpPr>
            <xdr:cNvPr id="43027" name="Option Button 19" hidden="1">
              <a:extLst>
                <a:ext uri="{63B3BB69-23CF-44E3-9099-C40C66FF867C}">
                  <a14:compatExt spid="_x0000_s43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</xdr:row>
          <xdr:rowOff>76200</xdr:rowOff>
        </xdr:from>
        <xdr:to>
          <xdr:col>13</xdr:col>
          <xdr:colOff>152400</xdr:colOff>
          <xdr:row>4</xdr:row>
          <xdr:rowOff>276225</xdr:rowOff>
        </xdr:to>
        <xdr:sp macro="" textlink="">
          <xdr:nvSpPr>
            <xdr:cNvPr id="43028" name="Option Button 20" hidden="1">
              <a:extLst>
                <a:ext uri="{63B3BB69-23CF-44E3-9099-C40C66FF867C}">
                  <a14:compatExt spid="_x0000_s43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</xdr:row>
          <xdr:rowOff>57150</xdr:rowOff>
        </xdr:from>
        <xdr:to>
          <xdr:col>15</xdr:col>
          <xdr:colOff>228600</xdr:colOff>
          <xdr:row>5</xdr:row>
          <xdr:rowOff>133350</xdr:rowOff>
        </xdr:to>
        <xdr:sp macro="" textlink="">
          <xdr:nvSpPr>
            <xdr:cNvPr id="43029" name="Group Box 21" hidden="1">
              <a:extLst>
                <a:ext uri="{63B3BB69-23CF-44E3-9099-C40C66FF867C}">
                  <a14:compatExt spid="_x0000_s43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76200</xdr:rowOff>
        </xdr:from>
        <xdr:to>
          <xdr:col>15</xdr:col>
          <xdr:colOff>180975</xdr:colOff>
          <xdr:row>4</xdr:row>
          <xdr:rowOff>276225</xdr:rowOff>
        </xdr:to>
        <xdr:sp macro="" textlink="">
          <xdr:nvSpPr>
            <xdr:cNvPr id="43030" name="Option Button 22" hidden="1">
              <a:extLst>
                <a:ext uri="{63B3BB69-23CF-44E3-9099-C40C66FF867C}">
                  <a14:compatExt spid="_x0000_s43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14</xdr:row>
          <xdr:rowOff>28575</xdr:rowOff>
        </xdr:from>
        <xdr:to>
          <xdr:col>12</xdr:col>
          <xdr:colOff>0</xdr:colOff>
          <xdr:row>14</xdr:row>
          <xdr:rowOff>238125</xdr:rowOff>
        </xdr:to>
        <xdr:sp macro="" textlink="">
          <xdr:nvSpPr>
            <xdr:cNvPr id="43031" name="Check Box 23" hidden="1">
              <a:extLst>
                <a:ext uri="{63B3BB69-23CF-44E3-9099-C40C66FF867C}">
                  <a14:compatExt spid="_x0000_s43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14</xdr:row>
          <xdr:rowOff>38100</xdr:rowOff>
        </xdr:from>
        <xdr:to>
          <xdr:col>15</xdr:col>
          <xdr:colOff>95250</xdr:colOff>
          <xdr:row>14</xdr:row>
          <xdr:rowOff>247650</xdr:rowOff>
        </xdr:to>
        <xdr:sp macro="" textlink="">
          <xdr:nvSpPr>
            <xdr:cNvPr id="43032" name="Check Box 24" hidden="1">
              <a:extLst>
                <a:ext uri="{63B3BB69-23CF-44E3-9099-C40C66FF867C}">
                  <a14:compatExt spid="_x0000_s43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15</xdr:row>
          <xdr:rowOff>28575</xdr:rowOff>
        </xdr:from>
        <xdr:to>
          <xdr:col>12</xdr:col>
          <xdr:colOff>0</xdr:colOff>
          <xdr:row>15</xdr:row>
          <xdr:rowOff>238125</xdr:rowOff>
        </xdr:to>
        <xdr:sp macro="" textlink="">
          <xdr:nvSpPr>
            <xdr:cNvPr id="43033" name="Check Box 25" hidden="1">
              <a:extLst>
                <a:ext uri="{63B3BB69-23CF-44E3-9099-C40C66FF867C}">
                  <a14:compatExt spid="_x0000_s43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15</xdr:row>
          <xdr:rowOff>38100</xdr:rowOff>
        </xdr:from>
        <xdr:to>
          <xdr:col>15</xdr:col>
          <xdr:colOff>95250</xdr:colOff>
          <xdr:row>15</xdr:row>
          <xdr:rowOff>247650</xdr:rowOff>
        </xdr:to>
        <xdr:sp macro="" textlink="">
          <xdr:nvSpPr>
            <xdr:cNvPr id="43034" name="Check Box 26" hidden="1">
              <a:extLst>
                <a:ext uri="{63B3BB69-23CF-44E3-9099-C40C66FF867C}">
                  <a14:compatExt spid="_x0000_s43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16</xdr:row>
          <xdr:rowOff>28575</xdr:rowOff>
        </xdr:from>
        <xdr:to>
          <xdr:col>12</xdr:col>
          <xdr:colOff>0</xdr:colOff>
          <xdr:row>16</xdr:row>
          <xdr:rowOff>238125</xdr:rowOff>
        </xdr:to>
        <xdr:sp macro="" textlink="">
          <xdr:nvSpPr>
            <xdr:cNvPr id="43035" name="Check Box 27" hidden="1">
              <a:extLst>
                <a:ext uri="{63B3BB69-23CF-44E3-9099-C40C66FF867C}">
                  <a14:compatExt spid="_x0000_s43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16</xdr:row>
          <xdr:rowOff>38100</xdr:rowOff>
        </xdr:from>
        <xdr:to>
          <xdr:col>15</xdr:col>
          <xdr:colOff>95250</xdr:colOff>
          <xdr:row>16</xdr:row>
          <xdr:rowOff>247650</xdr:rowOff>
        </xdr:to>
        <xdr:sp macro="" textlink="">
          <xdr:nvSpPr>
            <xdr:cNvPr id="43036" name="Check Box 28" hidden="1">
              <a:extLst>
                <a:ext uri="{63B3BB69-23CF-44E3-9099-C40C66FF867C}">
                  <a14:compatExt spid="_x0000_s43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28575</xdr:rowOff>
        </xdr:from>
        <xdr:to>
          <xdr:col>12</xdr:col>
          <xdr:colOff>0</xdr:colOff>
          <xdr:row>17</xdr:row>
          <xdr:rowOff>238125</xdr:rowOff>
        </xdr:to>
        <xdr:sp macro="" textlink="">
          <xdr:nvSpPr>
            <xdr:cNvPr id="43037" name="Check Box 29" hidden="1">
              <a:extLst>
                <a:ext uri="{63B3BB69-23CF-44E3-9099-C40C66FF867C}">
                  <a14:compatExt spid="_x0000_s43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17</xdr:row>
          <xdr:rowOff>38100</xdr:rowOff>
        </xdr:from>
        <xdr:to>
          <xdr:col>15</xdr:col>
          <xdr:colOff>95250</xdr:colOff>
          <xdr:row>17</xdr:row>
          <xdr:rowOff>247650</xdr:rowOff>
        </xdr:to>
        <xdr:sp macro="" textlink="">
          <xdr:nvSpPr>
            <xdr:cNvPr id="43038" name="Check Box 30" hidden="1">
              <a:extLst>
                <a:ext uri="{63B3BB69-23CF-44E3-9099-C40C66FF867C}">
                  <a14:compatExt spid="_x0000_s43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18</xdr:row>
          <xdr:rowOff>28575</xdr:rowOff>
        </xdr:from>
        <xdr:to>
          <xdr:col>12</xdr:col>
          <xdr:colOff>0</xdr:colOff>
          <xdr:row>18</xdr:row>
          <xdr:rowOff>238125</xdr:rowOff>
        </xdr:to>
        <xdr:sp macro="" textlink="">
          <xdr:nvSpPr>
            <xdr:cNvPr id="43039" name="Check Box 31" hidden="1">
              <a:extLst>
                <a:ext uri="{63B3BB69-23CF-44E3-9099-C40C66FF867C}">
                  <a14:compatExt spid="_x0000_s43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18</xdr:row>
          <xdr:rowOff>38100</xdr:rowOff>
        </xdr:from>
        <xdr:to>
          <xdr:col>15</xdr:col>
          <xdr:colOff>95250</xdr:colOff>
          <xdr:row>18</xdr:row>
          <xdr:rowOff>247650</xdr:rowOff>
        </xdr:to>
        <xdr:sp macro="" textlink="">
          <xdr:nvSpPr>
            <xdr:cNvPr id="43040" name="Check Box 32" hidden="1">
              <a:extLst>
                <a:ext uri="{63B3BB69-23CF-44E3-9099-C40C66FF867C}">
                  <a14:compatExt spid="_x0000_s43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28575</xdr:rowOff>
        </xdr:from>
        <xdr:to>
          <xdr:col>12</xdr:col>
          <xdr:colOff>0</xdr:colOff>
          <xdr:row>19</xdr:row>
          <xdr:rowOff>238125</xdr:rowOff>
        </xdr:to>
        <xdr:sp macro="" textlink="">
          <xdr:nvSpPr>
            <xdr:cNvPr id="43041" name="Check Box 33" hidden="1">
              <a:extLst>
                <a:ext uri="{63B3BB69-23CF-44E3-9099-C40C66FF867C}">
                  <a14:compatExt spid="_x0000_s43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19</xdr:row>
          <xdr:rowOff>38100</xdr:rowOff>
        </xdr:from>
        <xdr:to>
          <xdr:col>15</xdr:col>
          <xdr:colOff>95250</xdr:colOff>
          <xdr:row>19</xdr:row>
          <xdr:rowOff>247650</xdr:rowOff>
        </xdr:to>
        <xdr:sp macro="" textlink="">
          <xdr:nvSpPr>
            <xdr:cNvPr id="43042" name="Check Box 34" hidden="1">
              <a:extLst>
                <a:ext uri="{63B3BB69-23CF-44E3-9099-C40C66FF867C}">
                  <a14:compatExt spid="_x0000_s43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20</xdr:row>
          <xdr:rowOff>28575</xdr:rowOff>
        </xdr:from>
        <xdr:to>
          <xdr:col>12</xdr:col>
          <xdr:colOff>0</xdr:colOff>
          <xdr:row>20</xdr:row>
          <xdr:rowOff>238125</xdr:rowOff>
        </xdr:to>
        <xdr:sp macro="" textlink="">
          <xdr:nvSpPr>
            <xdr:cNvPr id="43043" name="Check Box 35" hidden="1">
              <a:extLst>
                <a:ext uri="{63B3BB69-23CF-44E3-9099-C40C66FF867C}">
                  <a14:compatExt spid="_x0000_s43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20</xdr:row>
          <xdr:rowOff>38100</xdr:rowOff>
        </xdr:from>
        <xdr:to>
          <xdr:col>15</xdr:col>
          <xdr:colOff>95250</xdr:colOff>
          <xdr:row>20</xdr:row>
          <xdr:rowOff>247650</xdr:rowOff>
        </xdr:to>
        <xdr:sp macro="" textlink="">
          <xdr:nvSpPr>
            <xdr:cNvPr id="43044" name="Check Box 36" hidden="1">
              <a:extLst>
                <a:ext uri="{63B3BB69-23CF-44E3-9099-C40C66FF867C}">
                  <a14:compatExt spid="_x0000_s43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21</xdr:row>
          <xdr:rowOff>28575</xdr:rowOff>
        </xdr:from>
        <xdr:to>
          <xdr:col>12</xdr:col>
          <xdr:colOff>0</xdr:colOff>
          <xdr:row>21</xdr:row>
          <xdr:rowOff>238125</xdr:rowOff>
        </xdr:to>
        <xdr:sp macro="" textlink="">
          <xdr:nvSpPr>
            <xdr:cNvPr id="43045" name="Check Box 37" hidden="1">
              <a:extLst>
                <a:ext uri="{63B3BB69-23CF-44E3-9099-C40C66FF867C}">
                  <a14:compatExt spid="_x0000_s43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21</xdr:row>
          <xdr:rowOff>38100</xdr:rowOff>
        </xdr:from>
        <xdr:to>
          <xdr:col>15</xdr:col>
          <xdr:colOff>95250</xdr:colOff>
          <xdr:row>21</xdr:row>
          <xdr:rowOff>247650</xdr:rowOff>
        </xdr:to>
        <xdr:sp macro="" textlink="">
          <xdr:nvSpPr>
            <xdr:cNvPr id="43046" name="Check Box 38" hidden="1">
              <a:extLst>
                <a:ext uri="{63B3BB69-23CF-44E3-9099-C40C66FF867C}">
                  <a14:compatExt spid="_x0000_s43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22</xdr:row>
          <xdr:rowOff>28575</xdr:rowOff>
        </xdr:from>
        <xdr:to>
          <xdr:col>12</xdr:col>
          <xdr:colOff>0</xdr:colOff>
          <xdr:row>22</xdr:row>
          <xdr:rowOff>238125</xdr:rowOff>
        </xdr:to>
        <xdr:sp macro="" textlink="">
          <xdr:nvSpPr>
            <xdr:cNvPr id="43047" name="Check Box 39" hidden="1">
              <a:extLst>
                <a:ext uri="{63B3BB69-23CF-44E3-9099-C40C66FF867C}">
                  <a14:compatExt spid="_x0000_s43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22</xdr:row>
          <xdr:rowOff>38100</xdr:rowOff>
        </xdr:from>
        <xdr:to>
          <xdr:col>15</xdr:col>
          <xdr:colOff>95250</xdr:colOff>
          <xdr:row>22</xdr:row>
          <xdr:rowOff>247650</xdr:rowOff>
        </xdr:to>
        <xdr:sp macro="" textlink="">
          <xdr:nvSpPr>
            <xdr:cNvPr id="43048" name="Check Box 40" hidden="1">
              <a:extLst>
                <a:ext uri="{63B3BB69-23CF-44E3-9099-C40C66FF867C}">
                  <a14:compatExt spid="_x0000_s43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23</xdr:row>
          <xdr:rowOff>28575</xdr:rowOff>
        </xdr:from>
        <xdr:to>
          <xdr:col>12</xdr:col>
          <xdr:colOff>0</xdr:colOff>
          <xdr:row>23</xdr:row>
          <xdr:rowOff>238125</xdr:rowOff>
        </xdr:to>
        <xdr:sp macro="" textlink="">
          <xdr:nvSpPr>
            <xdr:cNvPr id="43049" name="Check Box 41" hidden="1">
              <a:extLst>
                <a:ext uri="{63B3BB69-23CF-44E3-9099-C40C66FF867C}">
                  <a14:compatExt spid="_x0000_s43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23</xdr:row>
          <xdr:rowOff>38100</xdr:rowOff>
        </xdr:from>
        <xdr:to>
          <xdr:col>15</xdr:col>
          <xdr:colOff>95250</xdr:colOff>
          <xdr:row>23</xdr:row>
          <xdr:rowOff>247650</xdr:rowOff>
        </xdr:to>
        <xdr:sp macro="" textlink="">
          <xdr:nvSpPr>
            <xdr:cNvPr id="43050" name="Check Box 42" hidden="1">
              <a:extLst>
                <a:ext uri="{63B3BB69-23CF-44E3-9099-C40C66FF867C}">
                  <a14:compatExt spid="_x0000_s43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24</xdr:row>
          <xdr:rowOff>28575</xdr:rowOff>
        </xdr:from>
        <xdr:to>
          <xdr:col>12</xdr:col>
          <xdr:colOff>0</xdr:colOff>
          <xdr:row>24</xdr:row>
          <xdr:rowOff>238125</xdr:rowOff>
        </xdr:to>
        <xdr:sp macro="" textlink="">
          <xdr:nvSpPr>
            <xdr:cNvPr id="43051" name="Check Box 43" hidden="1">
              <a:extLst>
                <a:ext uri="{63B3BB69-23CF-44E3-9099-C40C66FF867C}">
                  <a14:compatExt spid="_x0000_s43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24</xdr:row>
          <xdr:rowOff>38100</xdr:rowOff>
        </xdr:from>
        <xdr:to>
          <xdr:col>15</xdr:col>
          <xdr:colOff>95250</xdr:colOff>
          <xdr:row>24</xdr:row>
          <xdr:rowOff>247650</xdr:rowOff>
        </xdr:to>
        <xdr:sp macro="" textlink="">
          <xdr:nvSpPr>
            <xdr:cNvPr id="43052" name="Check Box 44" hidden="1">
              <a:extLst>
                <a:ext uri="{63B3BB69-23CF-44E3-9099-C40C66FF867C}">
                  <a14:compatExt spid="_x0000_s43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25</xdr:row>
          <xdr:rowOff>28575</xdr:rowOff>
        </xdr:from>
        <xdr:to>
          <xdr:col>12</xdr:col>
          <xdr:colOff>0</xdr:colOff>
          <xdr:row>25</xdr:row>
          <xdr:rowOff>238125</xdr:rowOff>
        </xdr:to>
        <xdr:sp macro="" textlink="">
          <xdr:nvSpPr>
            <xdr:cNvPr id="43053" name="Check Box 45" hidden="1">
              <a:extLst>
                <a:ext uri="{63B3BB69-23CF-44E3-9099-C40C66FF867C}">
                  <a14:compatExt spid="_x0000_s43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25</xdr:row>
          <xdr:rowOff>38100</xdr:rowOff>
        </xdr:from>
        <xdr:to>
          <xdr:col>15</xdr:col>
          <xdr:colOff>95250</xdr:colOff>
          <xdr:row>25</xdr:row>
          <xdr:rowOff>247650</xdr:rowOff>
        </xdr:to>
        <xdr:sp macro="" textlink="">
          <xdr:nvSpPr>
            <xdr:cNvPr id="43054" name="Check Box 46" hidden="1">
              <a:extLst>
                <a:ext uri="{63B3BB69-23CF-44E3-9099-C40C66FF867C}">
                  <a14:compatExt spid="_x0000_s43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26</xdr:row>
          <xdr:rowOff>28575</xdr:rowOff>
        </xdr:from>
        <xdr:to>
          <xdr:col>12</xdr:col>
          <xdr:colOff>0</xdr:colOff>
          <xdr:row>26</xdr:row>
          <xdr:rowOff>238125</xdr:rowOff>
        </xdr:to>
        <xdr:sp macro="" textlink="">
          <xdr:nvSpPr>
            <xdr:cNvPr id="43055" name="Check Box 47" hidden="1">
              <a:extLst>
                <a:ext uri="{63B3BB69-23CF-44E3-9099-C40C66FF867C}">
                  <a14:compatExt spid="_x0000_s43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26</xdr:row>
          <xdr:rowOff>38100</xdr:rowOff>
        </xdr:from>
        <xdr:to>
          <xdr:col>15</xdr:col>
          <xdr:colOff>95250</xdr:colOff>
          <xdr:row>26</xdr:row>
          <xdr:rowOff>247650</xdr:rowOff>
        </xdr:to>
        <xdr:sp macro="" textlink="">
          <xdr:nvSpPr>
            <xdr:cNvPr id="43056" name="Check Box 48" hidden="1">
              <a:extLst>
                <a:ext uri="{63B3BB69-23CF-44E3-9099-C40C66FF867C}">
                  <a14:compatExt spid="_x0000_s43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27</xdr:row>
          <xdr:rowOff>28575</xdr:rowOff>
        </xdr:from>
        <xdr:to>
          <xdr:col>12</xdr:col>
          <xdr:colOff>0</xdr:colOff>
          <xdr:row>27</xdr:row>
          <xdr:rowOff>238125</xdr:rowOff>
        </xdr:to>
        <xdr:sp macro="" textlink="">
          <xdr:nvSpPr>
            <xdr:cNvPr id="43057" name="Check Box 49" hidden="1">
              <a:extLst>
                <a:ext uri="{63B3BB69-23CF-44E3-9099-C40C66FF867C}">
                  <a14:compatExt spid="_x0000_s43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27</xdr:row>
          <xdr:rowOff>38100</xdr:rowOff>
        </xdr:from>
        <xdr:to>
          <xdr:col>15</xdr:col>
          <xdr:colOff>95250</xdr:colOff>
          <xdr:row>27</xdr:row>
          <xdr:rowOff>247650</xdr:rowOff>
        </xdr:to>
        <xdr:sp macro="" textlink="">
          <xdr:nvSpPr>
            <xdr:cNvPr id="43058" name="Check Box 50" hidden="1">
              <a:extLst>
                <a:ext uri="{63B3BB69-23CF-44E3-9099-C40C66FF867C}">
                  <a14:compatExt spid="_x0000_s43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28</xdr:row>
          <xdr:rowOff>28575</xdr:rowOff>
        </xdr:from>
        <xdr:to>
          <xdr:col>12</xdr:col>
          <xdr:colOff>0</xdr:colOff>
          <xdr:row>28</xdr:row>
          <xdr:rowOff>238125</xdr:rowOff>
        </xdr:to>
        <xdr:sp macro="" textlink="">
          <xdr:nvSpPr>
            <xdr:cNvPr id="43059" name="Check Box 51" hidden="1">
              <a:extLst>
                <a:ext uri="{63B3BB69-23CF-44E3-9099-C40C66FF867C}">
                  <a14:compatExt spid="_x0000_s43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28</xdr:row>
          <xdr:rowOff>38100</xdr:rowOff>
        </xdr:from>
        <xdr:to>
          <xdr:col>15</xdr:col>
          <xdr:colOff>95250</xdr:colOff>
          <xdr:row>28</xdr:row>
          <xdr:rowOff>247650</xdr:rowOff>
        </xdr:to>
        <xdr:sp macro="" textlink="">
          <xdr:nvSpPr>
            <xdr:cNvPr id="43060" name="Check Box 52" hidden="1">
              <a:extLst>
                <a:ext uri="{63B3BB69-23CF-44E3-9099-C40C66FF867C}">
                  <a14:compatExt spid="_x0000_s43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29</xdr:row>
          <xdr:rowOff>28575</xdr:rowOff>
        </xdr:from>
        <xdr:to>
          <xdr:col>12</xdr:col>
          <xdr:colOff>0</xdr:colOff>
          <xdr:row>29</xdr:row>
          <xdr:rowOff>238125</xdr:rowOff>
        </xdr:to>
        <xdr:sp macro="" textlink="">
          <xdr:nvSpPr>
            <xdr:cNvPr id="43061" name="Check Box 53" hidden="1">
              <a:extLst>
                <a:ext uri="{63B3BB69-23CF-44E3-9099-C40C66FF867C}">
                  <a14:compatExt spid="_x0000_s43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29</xdr:row>
          <xdr:rowOff>38100</xdr:rowOff>
        </xdr:from>
        <xdr:to>
          <xdr:col>15</xdr:col>
          <xdr:colOff>95250</xdr:colOff>
          <xdr:row>29</xdr:row>
          <xdr:rowOff>247650</xdr:rowOff>
        </xdr:to>
        <xdr:sp macro="" textlink="">
          <xdr:nvSpPr>
            <xdr:cNvPr id="43062" name="Check Box 54" hidden="1">
              <a:extLst>
                <a:ext uri="{63B3BB69-23CF-44E3-9099-C40C66FF867C}">
                  <a14:compatExt spid="_x0000_s43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30</xdr:row>
          <xdr:rowOff>28575</xdr:rowOff>
        </xdr:from>
        <xdr:to>
          <xdr:col>12</xdr:col>
          <xdr:colOff>0</xdr:colOff>
          <xdr:row>30</xdr:row>
          <xdr:rowOff>238125</xdr:rowOff>
        </xdr:to>
        <xdr:sp macro="" textlink="">
          <xdr:nvSpPr>
            <xdr:cNvPr id="43063" name="Check Box 55" hidden="1">
              <a:extLst>
                <a:ext uri="{63B3BB69-23CF-44E3-9099-C40C66FF867C}">
                  <a14:compatExt spid="_x0000_s43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30</xdr:row>
          <xdr:rowOff>38100</xdr:rowOff>
        </xdr:from>
        <xdr:to>
          <xdr:col>15</xdr:col>
          <xdr:colOff>95250</xdr:colOff>
          <xdr:row>30</xdr:row>
          <xdr:rowOff>247650</xdr:rowOff>
        </xdr:to>
        <xdr:sp macro="" textlink="">
          <xdr:nvSpPr>
            <xdr:cNvPr id="43064" name="Check Box 56" hidden="1">
              <a:extLst>
                <a:ext uri="{63B3BB69-23CF-44E3-9099-C40C66FF867C}">
                  <a14:compatExt spid="_x0000_s43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31</xdr:row>
          <xdr:rowOff>28575</xdr:rowOff>
        </xdr:from>
        <xdr:to>
          <xdr:col>12</xdr:col>
          <xdr:colOff>0</xdr:colOff>
          <xdr:row>31</xdr:row>
          <xdr:rowOff>238125</xdr:rowOff>
        </xdr:to>
        <xdr:sp macro="" textlink="">
          <xdr:nvSpPr>
            <xdr:cNvPr id="43065" name="Check Box 57" hidden="1">
              <a:extLst>
                <a:ext uri="{63B3BB69-23CF-44E3-9099-C40C66FF867C}">
                  <a14:compatExt spid="_x0000_s43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31</xdr:row>
          <xdr:rowOff>38100</xdr:rowOff>
        </xdr:from>
        <xdr:to>
          <xdr:col>15</xdr:col>
          <xdr:colOff>95250</xdr:colOff>
          <xdr:row>31</xdr:row>
          <xdr:rowOff>247650</xdr:rowOff>
        </xdr:to>
        <xdr:sp macro="" textlink="">
          <xdr:nvSpPr>
            <xdr:cNvPr id="43066" name="Check Box 58" hidden="1">
              <a:extLst>
                <a:ext uri="{63B3BB69-23CF-44E3-9099-C40C66FF867C}">
                  <a14:compatExt spid="_x0000_s43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32</xdr:row>
          <xdr:rowOff>28575</xdr:rowOff>
        </xdr:from>
        <xdr:to>
          <xdr:col>12</xdr:col>
          <xdr:colOff>0</xdr:colOff>
          <xdr:row>32</xdr:row>
          <xdr:rowOff>238125</xdr:rowOff>
        </xdr:to>
        <xdr:sp macro="" textlink="">
          <xdr:nvSpPr>
            <xdr:cNvPr id="43067" name="Check Box 59" hidden="1">
              <a:extLst>
                <a:ext uri="{63B3BB69-23CF-44E3-9099-C40C66FF867C}">
                  <a14:compatExt spid="_x0000_s43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32</xdr:row>
          <xdr:rowOff>38100</xdr:rowOff>
        </xdr:from>
        <xdr:to>
          <xdr:col>15</xdr:col>
          <xdr:colOff>95250</xdr:colOff>
          <xdr:row>32</xdr:row>
          <xdr:rowOff>247650</xdr:rowOff>
        </xdr:to>
        <xdr:sp macro="" textlink="">
          <xdr:nvSpPr>
            <xdr:cNvPr id="43068" name="Check Box 60" hidden="1">
              <a:extLst>
                <a:ext uri="{63B3BB69-23CF-44E3-9099-C40C66FF867C}">
                  <a14:compatExt spid="_x0000_s43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13</xdr:row>
          <xdr:rowOff>28575</xdr:rowOff>
        </xdr:from>
        <xdr:to>
          <xdr:col>12</xdr:col>
          <xdr:colOff>0</xdr:colOff>
          <xdr:row>13</xdr:row>
          <xdr:rowOff>238125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13</xdr:row>
          <xdr:rowOff>38100</xdr:rowOff>
        </xdr:from>
        <xdr:to>
          <xdr:col>15</xdr:col>
          <xdr:colOff>95250</xdr:colOff>
          <xdr:row>13</xdr:row>
          <xdr:rowOff>247650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</xdr:row>
          <xdr:rowOff>66675</xdr:rowOff>
        </xdr:from>
        <xdr:to>
          <xdr:col>7</xdr:col>
          <xdr:colOff>9525</xdr:colOff>
          <xdr:row>3</xdr:row>
          <xdr:rowOff>266700</xdr:rowOff>
        </xdr:to>
        <xdr:sp macro="" textlink="">
          <xdr:nvSpPr>
            <xdr:cNvPr id="44035" name="Option Button 3" hidden="1">
              <a:extLst>
                <a:ext uri="{63B3BB69-23CF-44E3-9099-C40C66FF867C}">
                  <a14:compatExt spid="_x0000_s44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</xdr:row>
          <xdr:rowOff>66675</xdr:rowOff>
        </xdr:from>
        <xdr:to>
          <xdr:col>7</xdr:col>
          <xdr:colOff>523875</xdr:colOff>
          <xdr:row>3</xdr:row>
          <xdr:rowOff>266700</xdr:rowOff>
        </xdr:to>
        <xdr:sp macro="" textlink="">
          <xdr:nvSpPr>
            <xdr:cNvPr id="44036" name="Option Button 4" hidden="1">
              <a:extLst>
                <a:ext uri="{63B3BB69-23CF-44E3-9099-C40C66FF867C}">
                  <a14:compatExt spid="_x0000_s44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3</xdr:row>
          <xdr:rowOff>66675</xdr:rowOff>
        </xdr:from>
        <xdr:to>
          <xdr:col>8</xdr:col>
          <xdr:colOff>695325</xdr:colOff>
          <xdr:row>3</xdr:row>
          <xdr:rowOff>266700</xdr:rowOff>
        </xdr:to>
        <xdr:sp macro="" textlink="">
          <xdr:nvSpPr>
            <xdr:cNvPr id="44037" name="Option Button 5" hidden="1">
              <a:extLst>
                <a:ext uri="{63B3BB69-23CF-44E3-9099-C40C66FF867C}">
                  <a14:compatExt spid="_x0000_s44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3</xdr:row>
          <xdr:rowOff>66675</xdr:rowOff>
        </xdr:from>
        <xdr:to>
          <xdr:col>8</xdr:col>
          <xdr:colOff>1209675</xdr:colOff>
          <xdr:row>3</xdr:row>
          <xdr:rowOff>266700</xdr:rowOff>
        </xdr:to>
        <xdr:sp macro="" textlink="">
          <xdr:nvSpPr>
            <xdr:cNvPr id="44038" name="Option Button 6" hidden="1">
              <a:extLst>
                <a:ext uri="{63B3BB69-23CF-44E3-9099-C40C66FF867C}">
                  <a14:compatExt spid="_x0000_s44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885825</xdr:colOff>
          <xdr:row>3</xdr:row>
          <xdr:rowOff>66675</xdr:rowOff>
        </xdr:from>
        <xdr:to>
          <xdr:col>8</xdr:col>
          <xdr:colOff>1724025</xdr:colOff>
          <xdr:row>3</xdr:row>
          <xdr:rowOff>266700</xdr:rowOff>
        </xdr:to>
        <xdr:sp macro="" textlink="">
          <xdr:nvSpPr>
            <xdr:cNvPr id="44039" name="Option Button 7" hidden="1">
              <a:extLst>
                <a:ext uri="{63B3BB69-23CF-44E3-9099-C40C66FF867C}">
                  <a14:compatExt spid="_x0000_s44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1400175</xdr:colOff>
          <xdr:row>3</xdr:row>
          <xdr:rowOff>66675</xdr:rowOff>
        </xdr:from>
        <xdr:to>
          <xdr:col>9</xdr:col>
          <xdr:colOff>114300</xdr:colOff>
          <xdr:row>3</xdr:row>
          <xdr:rowOff>266700</xdr:rowOff>
        </xdr:to>
        <xdr:sp macro="" textlink="">
          <xdr:nvSpPr>
            <xdr:cNvPr id="44040" name="Option Button 8" hidden="1">
              <a:extLst>
                <a:ext uri="{63B3BB69-23CF-44E3-9099-C40C66FF867C}">
                  <a14:compatExt spid="_x0000_s44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1914525</xdr:colOff>
          <xdr:row>3</xdr:row>
          <xdr:rowOff>66675</xdr:rowOff>
        </xdr:from>
        <xdr:to>
          <xdr:col>11</xdr:col>
          <xdr:colOff>142875</xdr:colOff>
          <xdr:row>3</xdr:row>
          <xdr:rowOff>266700</xdr:rowOff>
        </xdr:to>
        <xdr:sp macro="" textlink="">
          <xdr:nvSpPr>
            <xdr:cNvPr id="44041" name="Option Button 9" hidden="1">
              <a:extLst>
                <a:ext uri="{63B3BB69-23CF-44E3-9099-C40C66FF867C}">
                  <a14:compatExt spid="_x0000_s44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</xdr:row>
          <xdr:rowOff>66675</xdr:rowOff>
        </xdr:from>
        <xdr:to>
          <xdr:col>13</xdr:col>
          <xdr:colOff>152400</xdr:colOff>
          <xdr:row>3</xdr:row>
          <xdr:rowOff>266700</xdr:rowOff>
        </xdr:to>
        <xdr:sp macro="" textlink="">
          <xdr:nvSpPr>
            <xdr:cNvPr id="44042" name="Option Button 10" hidden="1">
              <a:extLst>
                <a:ext uri="{63B3BB69-23CF-44E3-9099-C40C66FF867C}">
                  <a14:compatExt spid="_x0000_s44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2</xdr:row>
          <xdr:rowOff>266700</xdr:rowOff>
        </xdr:from>
        <xdr:to>
          <xdr:col>15</xdr:col>
          <xdr:colOff>228600</xdr:colOff>
          <xdr:row>4</xdr:row>
          <xdr:rowOff>9525</xdr:rowOff>
        </xdr:to>
        <xdr:sp macro="" textlink="">
          <xdr:nvSpPr>
            <xdr:cNvPr id="44043" name="Group Box 11" hidden="1">
              <a:extLst>
                <a:ext uri="{63B3BB69-23CF-44E3-9099-C40C66FF867C}">
                  <a14:compatExt spid="_x0000_s44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76200</xdr:rowOff>
        </xdr:from>
        <xdr:to>
          <xdr:col>7</xdr:col>
          <xdr:colOff>0</xdr:colOff>
          <xdr:row>4</xdr:row>
          <xdr:rowOff>276225</xdr:rowOff>
        </xdr:to>
        <xdr:sp macro="" textlink="">
          <xdr:nvSpPr>
            <xdr:cNvPr id="44044" name="Option Button 12" hidden="1">
              <a:extLst>
                <a:ext uri="{63B3BB69-23CF-44E3-9099-C40C66FF867C}">
                  <a14:compatExt spid="_x0000_s44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</xdr:row>
          <xdr:rowOff>76200</xdr:rowOff>
        </xdr:from>
        <xdr:to>
          <xdr:col>7</xdr:col>
          <xdr:colOff>514350</xdr:colOff>
          <xdr:row>4</xdr:row>
          <xdr:rowOff>276225</xdr:rowOff>
        </xdr:to>
        <xdr:sp macro="" textlink="">
          <xdr:nvSpPr>
            <xdr:cNvPr id="44045" name="Option Button 13" hidden="1">
              <a:extLst>
                <a:ext uri="{63B3BB69-23CF-44E3-9099-C40C66FF867C}">
                  <a14:compatExt spid="_x0000_s44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</xdr:row>
          <xdr:rowOff>76200</xdr:rowOff>
        </xdr:from>
        <xdr:to>
          <xdr:col>8</xdr:col>
          <xdr:colOff>171450</xdr:colOff>
          <xdr:row>4</xdr:row>
          <xdr:rowOff>276225</xdr:rowOff>
        </xdr:to>
        <xdr:sp macro="" textlink="">
          <xdr:nvSpPr>
            <xdr:cNvPr id="44046" name="Option Button 14" hidden="1">
              <a:extLst>
                <a:ext uri="{63B3BB69-23CF-44E3-9099-C40C66FF867C}">
                  <a14:compatExt spid="_x0000_s44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</xdr:row>
          <xdr:rowOff>76200</xdr:rowOff>
        </xdr:from>
        <xdr:to>
          <xdr:col>8</xdr:col>
          <xdr:colOff>685800</xdr:colOff>
          <xdr:row>4</xdr:row>
          <xdr:rowOff>276225</xdr:rowOff>
        </xdr:to>
        <xdr:sp macro="" textlink="">
          <xdr:nvSpPr>
            <xdr:cNvPr id="44047" name="Option Button 15" hidden="1">
              <a:extLst>
                <a:ext uri="{63B3BB69-23CF-44E3-9099-C40C66FF867C}">
                  <a14:compatExt spid="_x0000_s44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4</xdr:row>
          <xdr:rowOff>76200</xdr:rowOff>
        </xdr:from>
        <xdr:to>
          <xdr:col>8</xdr:col>
          <xdr:colOff>1200150</xdr:colOff>
          <xdr:row>4</xdr:row>
          <xdr:rowOff>276225</xdr:rowOff>
        </xdr:to>
        <xdr:sp macro="" textlink="">
          <xdr:nvSpPr>
            <xdr:cNvPr id="44048" name="Option Button 16" hidden="1">
              <a:extLst>
                <a:ext uri="{63B3BB69-23CF-44E3-9099-C40C66FF867C}">
                  <a14:compatExt spid="_x0000_s44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876300</xdr:colOff>
          <xdr:row>4</xdr:row>
          <xdr:rowOff>76200</xdr:rowOff>
        </xdr:from>
        <xdr:to>
          <xdr:col>8</xdr:col>
          <xdr:colOff>1714500</xdr:colOff>
          <xdr:row>4</xdr:row>
          <xdr:rowOff>276225</xdr:rowOff>
        </xdr:to>
        <xdr:sp macro="" textlink="">
          <xdr:nvSpPr>
            <xdr:cNvPr id="44049" name="Option Button 17" hidden="1">
              <a:extLst>
                <a:ext uri="{63B3BB69-23CF-44E3-9099-C40C66FF867C}">
                  <a14:compatExt spid="_x0000_s44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1390650</xdr:colOff>
          <xdr:row>4</xdr:row>
          <xdr:rowOff>76200</xdr:rowOff>
        </xdr:from>
        <xdr:to>
          <xdr:col>9</xdr:col>
          <xdr:colOff>104775</xdr:colOff>
          <xdr:row>4</xdr:row>
          <xdr:rowOff>276225</xdr:rowOff>
        </xdr:to>
        <xdr:sp macro="" textlink="">
          <xdr:nvSpPr>
            <xdr:cNvPr id="44050" name="Option Button 18" hidden="1">
              <a:extLst>
                <a:ext uri="{63B3BB69-23CF-44E3-9099-C40C66FF867C}">
                  <a14:compatExt spid="_x0000_s44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1905000</xdr:colOff>
          <xdr:row>4</xdr:row>
          <xdr:rowOff>76200</xdr:rowOff>
        </xdr:from>
        <xdr:to>
          <xdr:col>11</xdr:col>
          <xdr:colOff>133350</xdr:colOff>
          <xdr:row>4</xdr:row>
          <xdr:rowOff>276225</xdr:rowOff>
        </xdr:to>
        <xdr:sp macro="" textlink="">
          <xdr:nvSpPr>
            <xdr:cNvPr id="44051" name="Option Button 19" hidden="1">
              <a:extLst>
                <a:ext uri="{63B3BB69-23CF-44E3-9099-C40C66FF867C}">
                  <a14:compatExt spid="_x0000_s44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</xdr:row>
          <xdr:rowOff>76200</xdr:rowOff>
        </xdr:from>
        <xdr:to>
          <xdr:col>13</xdr:col>
          <xdr:colOff>152400</xdr:colOff>
          <xdr:row>4</xdr:row>
          <xdr:rowOff>276225</xdr:rowOff>
        </xdr:to>
        <xdr:sp macro="" textlink="">
          <xdr:nvSpPr>
            <xdr:cNvPr id="44052" name="Option Button 20" hidden="1">
              <a:extLst>
                <a:ext uri="{63B3BB69-23CF-44E3-9099-C40C66FF867C}">
                  <a14:compatExt spid="_x0000_s44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</xdr:row>
          <xdr:rowOff>57150</xdr:rowOff>
        </xdr:from>
        <xdr:to>
          <xdr:col>15</xdr:col>
          <xdr:colOff>228600</xdr:colOff>
          <xdr:row>5</xdr:row>
          <xdr:rowOff>133350</xdr:rowOff>
        </xdr:to>
        <xdr:sp macro="" textlink="">
          <xdr:nvSpPr>
            <xdr:cNvPr id="44053" name="Group Box 21" hidden="1">
              <a:extLst>
                <a:ext uri="{63B3BB69-23CF-44E3-9099-C40C66FF867C}">
                  <a14:compatExt spid="_x0000_s44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76200</xdr:rowOff>
        </xdr:from>
        <xdr:to>
          <xdr:col>15</xdr:col>
          <xdr:colOff>180975</xdr:colOff>
          <xdr:row>4</xdr:row>
          <xdr:rowOff>276225</xdr:rowOff>
        </xdr:to>
        <xdr:sp macro="" textlink="">
          <xdr:nvSpPr>
            <xdr:cNvPr id="44054" name="Option Button 22" hidden="1">
              <a:extLst>
                <a:ext uri="{63B3BB69-23CF-44E3-9099-C40C66FF867C}">
                  <a14:compatExt spid="_x0000_s44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14</xdr:row>
          <xdr:rowOff>28575</xdr:rowOff>
        </xdr:from>
        <xdr:to>
          <xdr:col>12</xdr:col>
          <xdr:colOff>0</xdr:colOff>
          <xdr:row>14</xdr:row>
          <xdr:rowOff>238125</xdr:rowOff>
        </xdr:to>
        <xdr:sp macro="" textlink="">
          <xdr:nvSpPr>
            <xdr:cNvPr id="44055" name="Check Box 23" hidden="1">
              <a:extLst>
                <a:ext uri="{63B3BB69-23CF-44E3-9099-C40C66FF867C}">
                  <a14:compatExt spid="_x0000_s44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14</xdr:row>
          <xdr:rowOff>38100</xdr:rowOff>
        </xdr:from>
        <xdr:to>
          <xdr:col>15</xdr:col>
          <xdr:colOff>95250</xdr:colOff>
          <xdr:row>14</xdr:row>
          <xdr:rowOff>247650</xdr:rowOff>
        </xdr:to>
        <xdr:sp macro="" textlink="">
          <xdr:nvSpPr>
            <xdr:cNvPr id="44056" name="Check Box 24" hidden="1">
              <a:extLst>
                <a:ext uri="{63B3BB69-23CF-44E3-9099-C40C66FF867C}">
                  <a14:compatExt spid="_x0000_s44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15</xdr:row>
          <xdr:rowOff>28575</xdr:rowOff>
        </xdr:from>
        <xdr:to>
          <xdr:col>12</xdr:col>
          <xdr:colOff>0</xdr:colOff>
          <xdr:row>15</xdr:row>
          <xdr:rowOff>238125</xdr:rowOff>
        </xdr:to>
        <xdr:sp macro="" textlink="">
          <xdr:nvSpPr>
            <xdr:cNvPr id="44057" name="Check Box 25" hidden="1">
              <a:extLst>
                <a:ext uri="{63B3BB69-23CF-44E3-9099-C40C66FF867C}">
                  <a14:compatExt spid="_x0000_s44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15</xdr:row>
          <xdr:rowOff>38100</xdr:rowOff>
        </xdr:from>
        <xdr:to>
          <xdr:col>15</xdr:col>
          <xdr:colOff>95250</xdr:colOff>
          <xdr:row>15</xdr:row>
          <xdr:rowOff>247650</xdr:rowOff>
        </xdr:to>
        <xdr:sp macro="" textlink="">
          <xdr:nvSpPr>
            <xdr:cNvPr id="44058" name="Check Box 26" hidden="1">
              <a:extLst>
                <a:ext uri="{63B3BB69-23CF-44E3-9099-C40C66FF867C}">
                  <a14:compatExt spid="_x0000_s44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16</xdr:row>
          <xdr:rowOff>28575</xdr:rowOff>
        </xdr:from>
        <xdr:to>
          <xdr:col>12</xdr:col>
          <xdr:colOff>0</xdr:colOff>
          <xdr:row>16</xdr:row>
          <xdr:rowOff>238125</xdr:rowOff>
        </xdr:to>
        <xdr:sp macro="" textlink="">
          <xdr:nvSpPr>
            <xdr:cNvPr id="44059" name="Check Box 27" hidden="1">
              <a:extLst>
                <a:ext uri="{63B3BB69-23CF-44E3-9099-C40C66FF867C}">
                  <a14:compatExt spid="_x0000_s44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16</xdr:row>
          <xdr:rowOff>38100</xdr:rowOff>
        </xdr:from>
        <xdr:to>
          <xdr:col>15</xdr:col>
          <xdr:colOff>95250</xdr:colOff>
          <xdr:row>16</xdr:row>
          <xdr:rowOff>247650</xdr:rowOff>
        </xdr:to>
        <xdr:sp macro="" textlink="">
          <xdr:nvSpPr>
            <xdr:cNvPr id="44060" name="Check Box 28" hidden="1">
              <a:extLst>
                <a:ext uri="{63B3BB69-23CF-44E3-9099-C40C66FF867C}">
                  <a14:compatExt spid="_x0000_s44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28575</xdr:rowOff>
        </xdr:from>
        <xdr:to>
          <xdr:col>12</xdr:col>
          <xdr:colOff>0</xdr:colOff>
          <xdr:row>17</xdr:row>
          <xdr:rowOff>238125</xdr:rowOff>
        </xdr:to>
        <xdr:sp macro="" textlink="">
          <xdr:nvSpPr>
            <xdr:cNvPr id="44061" name="Check Box 29" hidden="1">
              <a:extLst>
                <a:ext uri="{63B3BB69-23CF-44E3-9099-C40C66FF867C}">
                  <a14:compatExt spid="_x0000_s44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17</xdr:row>
          <xdr:rowOff>38100</xdr:rowOff>
        </xdr:from>
        <xdr:to>
          <xdr:col>15</xdr:col>
          <xdr:colOff>95250</xdr:colOff>
          <xdr:row>17</xdr:row>
          <xdr:rowOff>247650</xdr:rowOff>
        </xdr:to>
        <xdr:sp macro="" textlink="">
          <xdr:nvSpPr>
            <xdr:cNvPr id="44062" name="Check Box 30" hidden="1">
              <a:extLst>
                <a:ext uri="{63B3BB69-23CF-44E3-9099-C40C66FF867C}">
                  <a14:compatExt spid="_x0000_s44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18</xdr:row>
          <xdr:rowOff>28575</xdr:rowOff>
        </xdr:from>
        <xdr:to>
          <xdr:col>12</xdr:col>
          <xdr:colOff>0</xdr:colOff>
          <xdr:row>18</xdr:row>
          <xdr:rowOff>238125</xdr:rowOff>
        </xdr:to>
        <xdr:sp macro="" textlink="">
          <xdr:nvSpPr>
            <xdr:cNvPr id="44063" name="Check Box 31" hidden="1">
              <a:extLst>
                <a:ext uri="{63B3BB69-23CF-44E3-9099-C40C66FF867C}">
                  <a14:compatExt spid="_x0000_s44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18</xdr:row>
          <xdr:rowOff>38100</xdr:rowOff>
        </xdr:from>
        <xdr:to>
          <xdr:col>15</xdr:col>
          <xdr:colOff>95250</xdr:colOff>
          <xdr:row>18</xdr:row>
          <xdr:rowOff>247650</xdr:rowOff>
        </xdr:to>
        <xdr:sp macro="" textlink="">
          <xdr:nvSpPr>
            <xdr:cNvPr id="44064" name="Check Box 32" hidden="1">
              <a:extLst>
                <a:ext uri="{63B3BB69-23CF-44E3-9099-C40C66FF867C}">
                  <a14:compatExt spid="_x0000_s44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28575</xdr:rowOff>
        </xdr:from>
        <xdr:to>
          <xdr:col>12</xdr:col>
          <xdr:colOff>0</xdr:colOff>
          <xdr:row>19</xdr:row>
          <xdr:rowOff>238125</xdr:rowOff>
        </xdr:to>
        <xdr:sp macro="" textlink="">
          <xdr:nvSpPr>
            <xdr:cNvPr id="44065" name="Check Box 33" hidden="1">
              <a:extLst>
                <a:ext uri="{63B3BB69-23CF-44E3-9099-C40C66FF867C}">
                  <a14:compatExt spid="_x0000_s44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19</xdr:row>
          <xdr:rowOff>38100</xdr:rowOff>
        </xdr:from>
        <xdr:to>
          <xdr:col>15</xdr:col>
          <xdr:colOff>95250</xdr:colOff>
          <xdr:row>19</xdr:row>
          <xdr:rowOff>247650</xdr:rowOff>
        </xdr:to>
        <xdr:sp macro="" textlink="">
          <xdr:nvSpPr>
            <xdr:cNvPr id="44066" name="Check Box 34" hidden="1">
              <a:extLst>
                <a:ext uri="{63B3BB69-23CF-44E3-9099-C40C66FF867C}">
                  <a14:compatExt spid="_x0000_s44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20</xdr:row>
          <xdr:rowOff>28575</xdr:rowOff>
        </xdr:from>
        <xdr:to>
          <xdr:col>12</xdr:col>
          <xdr:colOff>0</xdr:colOff>
          <xdr:row>20</xdr:row>
          <xdr:rowOff>238125</xdr:rowOff>
        </xdr:to>
        <xdr:sp macro="" textlink="">
          <xdr:nvSpPr>
            <xdr:cNvPr id="44067" name="Check Box 35" hidden="1">
              <a:extLst>
                <a:ext uri="{63B3BB69-23CF-44E3-9099-C40C66FF867C}">
                  <a14:compatExt spid="_x0000_s44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20</xdr:row>
          <xdr:rowOff>38100</xdr:rowOff>
        </xdr:from>
        <xdr:to>
          <xdr:col>15</xdr:col>
          <xdr:colOff>95250</xdr:colOff>
          <xdr:row>20</xdr:row>
          <xdr:rowOff>247650</xdr:rowOff>
        </xdr:to>
        <xdr:sp macro="" textlink="">
          <xdr:nvSpPr>
            <xdr:cNvPr id="44068" name="Check Box 36" hidden="1">
              <a:extLst>
                <a:ext uri="{63B3BB69-23CF-44E3-9099-C40C66FF867C}">
                  <a14:compatExt spid="_x0000_s44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21</xdr:row>
          <xdr:rowOff>28575</xdr:rowOff>
        </xdr:from>
        <xdr:to>
          <xdr:col>12</xdr:col>
          <xdr:colOff>0</xdr:colOff>
          <xdr:row>21</xdr:row>
          <xdr:rowOff>238125</xdr:rowOff>
        </xdr:to>
        <xdr:sp macro="" textlink="">
          <xdr:nvSpPr>
            <xdr:cNvPr id="44069" name="Check Box 37" hidden="1">
              <a:extLst>
                <a:ext uri="{63B3BB69-23CF-44E3-9099-C40C66FF867C}">
                  <a14:compatExt spid="_x0000_s44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21</xdr:row>
          <xdr:rowOff>38100</xdr:rowOff>
        </xdr:from>
        <xdr:to>
          <xdr:col>15</xdr:col>
          <xdr:colOff>95250</xdr:colOff>
          <xdr:row>21</xdr:row>
          <xdr:rowOff>247650</xdr:rowOff>
        </xdr:to>
        <xdr:sp macro="" textlink="">
          <xdr:nvSpPr>
            <xdr:cNvPr id="44070" name="Check Box 38" hidden="1">
              <a:extLst>
                <a:ext uri="{63B3BB69-23CF-44E3-9099-C40C66FF867C}">
                  <a14:compatExt spid="_x0000_s44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22</xdr:row>
          <xdr:rowOff>28575</xdr:rowOff>
        </xdr:from>
        <xdr:to>
          <xdr:col>12</xdr:col>
          <xdr:colOff>0</xdr:colOff>
          <xdr:row>22</xdr:row>
          <xdr:rowOff>238125</xdr:rowOff>
        </xdr:to>
        <xdr:sp macro="" textlink="">
          <xdr:nvSpPr>
            <xdr:cNvPr id="44071" name="Check Box 39" hidden="1">
              <a:extLst>
                <a:ext uri="{63B3BB69-23CF-44E3-9099-C40C66FF867C}">
                  <a14:compatExt spid="_x0000_s44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22</xdr:row>
          <xdr:rowOff>38100</xdr:rowOff>
        </xdr:from>
        <xdr:to>
          <xdr:col>15</xdr:col>
          <xdr:colOff>95250</xdr:colOff>
          <xdr:row>22</xdr:row>
          <xdr:rowOff>247650</xdr:rowOff>
        </xdr:to>
        <xdr:sp macro="" textlink="">
          <xdr:nvSpPr>
            <xdr:cNvPr id="44072" name="Check Box 40" hidden="1">
              <a:extLst>
                <a:ext uri="{63B3BB69-23CF-44E3-9099-C40C66FF867C}">
                  <a14:compatExt spid="_x0000_s44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23</xdr:row>
          <xdr:rowOff>28575</xdr:rowOff>
        </xdr:from>
        <xdr:to>
          <xdr:col>12</xdr:col>
          <xdr:colOff>0</xdr:colOff>
          <xdr:row>23</xdr:row>
          <xdr:rowOff>238125</xdr:rowOff>
        </xdr:to>
        <xdr:sp macro="" textlink="">
          <xdr:nvSpPr>
            <xdr:cNvPr id="44073" name="Check Box 41" hidden="1">
              <a:extLst>
                <a:ext uri="{63B3BB69-23CF-44E3-9099-C40C66FF867C}">
                  <a14:compatExt spid="_x0000_s44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23</xdr:row>
          <xdr:rowOff>38100</xdr:rowOff>
        </xdr:from>
        <xdr:to>
          <xdr:col>15</xdr:col>
          <xdr:colOff>95250</xdr:colOff>
          <xdr:row>23</xdr:row>
          <xdr:rowOff>247650</xdr:rowOff>
        </xdr:to>
        <xdr:sp macro="" textlink="">
          <xdr:nvSpPr>
            <xdr:cNvPr id="44074" name="Check Box 42" hidden="1">
              <a:extLst>
                <a:ext uri="{63B3BB69-23CF-44E3-9099-C40C66FF867C}">
                  <a14:compatExt spid="_x0000_s44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24</xdr:row>
          <xdr:rowOff>28575</xdr:rowOff>
        </xdr:from>
        <xdr:to>
          <xdr:col>12</xdr:col>
          <xdr:colOff>0</xdr:colOff>
          <xdr:row>24</xdr:row>
          <xdr:rowOff>238125</xdr:rowOff>
        </xdr:to>
        <xdr:sp macro="" textlink="">
          <xdr:nvSpPr>
            <xdr:cNvPr id="44075" name="Check Box 43" hidden="1">
              <a:extLst>
                <a:ext uri="{63B3BB69-23CF-44E3-9099-C40C66FF867C}">
                  <a14:compatExt spid="_x0000_s44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24</xdr:row>
          <xdr:rowOff>38100</xdr:rowOff>
        </xdr:from>
        <xdr:to>
          <xdr:col>15</xdr:col>
          <xdr:colOff>95250</xdr:colOff>
          <xdr:row>24</xdr:row>
          <xdr:rowOff>247650</xdr:rowOff>
        </xdr:to>
        <xdr:sp macro="" textlink="">
          <xdr:nvSpPr>
            <xdr:cNvPr id="44076" name="Check Box 44" hidden="1">
              <a:extLst>
                <a:ext uri="{63B3BB69-23CF-44E3-9099-C40C66FF867C}">
                  <a14:compatExt spid="_x0000_s44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25</xdr:row>
          <xdr:rowOff>28575</xdr:rowOff>
        </xdr:from>
        <xdr:to>
          <xdr:col>12</xdr:col>
          <xdr:colOff>0</xdr:colOff>
          <xdr:row>25</xdr:row>
          <xdr:rowOff>238125</xdr:rowOff>
        </xdr:to>
        <xdr:sp macro="" textlink="">
          <xdr:nvSpPr>
            <xdr:cNvPr id="44077" name="Check Box 45" hidden="1">
              <a:extLst>
                <a:ext uri="{63B3BB69-23CF-44E3-9099-C40C66FF867C}">
                  <a14:compatExt spid="_x0000_s44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25</xdr:row>
          <xdr:rowOff>38100</xdr:rowOff>
        </xdr:from>
        <xdr:to>
          <xdr:col>15</xdr:col>
          <xdr:colOff>95250</xdr:colOff>
          <xdr:row>25</xdr:row>
          <xdr:rowOff>247650</xdr:rowOff>
        </xdr:to>
        <xdr:sp macro="" textlink="">
          <xdr:nvSpPr>
            <xdr:cNvPr id="44078" name="Check Box 46" hidden="1">
              <a:extLst>
                <a:ext uri="{63B3BB69-23CF-44E3-9099-C40C66FF867C}">
                  <a14:compatExt spid="_x0000_s44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26</xdr:row>
          <xdr:rowOff>28575</xdr:rowOff>
        </xdr:from>
        <xdr:to>
          <xdr:col>12</xdr:col>
          <xdr:colOff>0</xdr:colOff>
          <xdr:row>26</xdr:row>
          <xdr:rowOff>238125</xdr:rowOff>
        </xdr:to>
        <xdr:sp macro="" textlink="">
          <xdr:nvSpPr>
            <xdr:cNvPr id="44079" name="Check Box 47" hidden="1">
              <a:extLst>
                <a:ext uri="{63B3BB69-23CF-44E3-9099-C40C66FF867C}">
                  <a14:compatExt spid="_x0000_s44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26</xdr:row>
          <xdr:rowOff>38100</xdr:rowOff>
        </xdr:from>
        <xdr:to>
          <xdr:col>15</xdr:col>
          <xdr:colOff>95250</xdr:colOff>
          <xdr:row>26</xdr:row>
          <xdr:rowOff>247650</xdr:rowOff>
        </xdr:to>
        <xdr:sp macro="" textlink="">
          <xdr:nvSpPr>
            <xdr:cNvPr id="44080" name="Check Box 48" hidden="1">
              <a:extLst>
                <a:ext uri="{63B3BB69-23CF-44E3-9099-C40C66FF867C}">
                  <a14:compatExt spid="_x0000_s44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27</xdr:row>
          <xdr:rowOff>28575</xdr:rowOff>
        </xdr:from>
        <xdr:to>
          <xdr:col>12</xdr:col>
          <xdr:colOff>0</xdr:colOff>
          <xdr:row>27</xdr:row>
          <xdr:rowOff>238125</xdr:rowOff>
        </xdr:to>
        <xdr:sp macro="" textlink="">
          <xdr:nvSpPr>
            <xdr:cNvPr id="44081" name="Check Box 49" hidden="1">
              <a:extLst>
                <a:ext uri="{63B3BB69-23CF-44E3-9099-C40C66FF867C}">
                  <a14:compatExt spid="_x0000_s44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27</xdr:row>
          <xdr:rowOff>38100</xdr:rowOff>
        </xdr:from>
        <xdr:to>
          <xdr:col>15</xdr:col>
          <xdr:colOff>95250</xdr:colOff>
          <xdr:row>27</xdr:row>
          <xdr:rowOff>247650</xdr:rowOff>
        </xdr:to>
        <xdr:sp macro="" textlink="">
          <xdr:nvSpPr>
            <xdr:cNvPr id="44082" name="Check Box 50" hidden="1">
              <a:extLst>
                <a:ext uri="{63B3BB69-23CF-44E3-9099-C40C66FF867C}">
                  <a14:compatExt spid="_x0000_s44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28</xdr:row>
          <xdr:rowOff>28575</xdr:rowOff>
        </xdr:from>
        <xdr:to>
          <xdr:col>12</xdr:col>
          <xdr:colOff>0</xdr:colOff>
          <xdr:row>28</xdr:row>
          <xdr:rowOff>238125</xdr:rowOff>
        </xdr:to>
        <xdr:sp macro="" textlink="">
          <xdr:nvSpPr>
            <xdr:cNvPr id="44083" name="Check Box 51" hidden="1">
              <a:extLst>
                <a:ext uri="{63B3BB69-23CF-44E3-9099-C40C66FF867C}">
                  <a14:compatExt spid="_x0000_s44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28</xdr:row>
          <xdr:rowOff>38100</xdr:rowOff>
        </xdr:from>
        <xdr:to>
          <xdr:col>15</xdr:col>
          <xdr:colOff>95250</xdr:colOff>
          <xdr:row>28</xdr:row>
          <xdr:rowOff>247650</xdr:rowOff>
        </xdr:to>
        <xdr:sp macro="" textlink="">
          <xdr:nvSpPr>
            <xdr:cNvPr id="44084" name="Check Box 52" hidden="1">
              <a:extLst>
                <a:ext uri="{63B3BB69-23CF-44E3-9099-C40C66FF867C}">
                  <a14:compatExt spid="_x0000_s44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29</xdr:row>
          <xdr:rowOff>28575</xdr:rowOff>
        </xdr:from>
        <xdr:to>
          <xdr:col>12</xdr:col>
          <xdr:colOff>0</xdr:colOff>
          <xdr:row>29</xdr:row>
          <xdr:rowOff>238125</xdr:rowOff>
        </xdr:to>
        <xdr:sp macro="" textlink="">
          <xdr:nvSpPr>
            <xdr:cNvPr id="44085" name="Check Box 53" hidden="1">
              <a:extLst>
                <a:ext uri="{63B3BB69-23CF-44E3-9099-C40C66FF867C}">
                  <a14:compatExt spid="_x0000_s44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29</xdr:row>
          <xdr:rowOff>38100</xdr:rowOff>
        </xdr:from>
        <xdr:to>
          <xdr:col>15</xdr:col>
          <xdr:colOff>95250</xdr:colOff>
          <xdr:row>29</xdr:row>
          <xdr:rowOff>247650</xdr:rowOff>
        </xdr:to>
        <xdr:sp macro="" textlink="">
          <xdr:nvSpPr>
            <xdr:cNvPr id="44086" name="Check Box 54" hidden="1">
              <a:extLst>
                <a:ext uri="{63B3BB69-23CF-44E3-9099-C40C66FF867C}">
                  <a14:compatExt spid="_x0000_s44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30</xdr:row>
          <xdr:rowOff>28575</xdr:rowOff>
        </xdr:from>
        <xdr:to>
          <xdr:col>12</xdr:col>
          <xdr:colOff>0</xdr:colOff>
          <xdr:row>30</xdr:row>
          <xdr:rowOff>238125</xdr:rowOff>
        </xdr:to>
        <xdr:sp macro="" textlink="">
          <xdr:nvSpPr>
            <xdr:cNvPr id="44087" name="Check Box 55" hidden="1">
              <a:extLst>
                <a:ext uri="{63B3BB69-23CF-44E3-9099-C40C66FF867C}">
                  <a14:compatExt spid="_x0000_s44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30</xdr:row>
          <xdr:rowOff>38100</xdr:rowOff>
        </xdr:from>
        <xdr:to>
          <xdr:col>15</xdr:col>
          <xdr:colOff>95250</xdr:colOff>
          <xdr:row>30</xdr:row>
          <xdr:rowOff>247650</xdr:rowOff>
        </xdr:to>
        <xdr:sp macro="" textlink="">
          <xdr:nvSpPr>
            <xdr:cNvPr id="44088" name="Check Box 56" hidden="1">
              <a:extLst>
                <a:ext uri="{63B3BB69-23CF-44E3-9099-C40C66FF867C}">
                  <a14:compatExt spid="_x0000_s44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31</xdr:row>
          <xdr:rowOff>28575</xdr:rowOff>
        </xdr:from>
        <xdr:to>
          <xdr:col>12</xdr:col>
          <xdr:colOff>0</xdr:colOff>
          <xdr:row>31</xdr:row>
          <xdr:rowOff>238125</xdr:rowOff>
        </xdr:to>
        <xdr:sp macro="" textlink="">
          <xdr:nvSpPr>
            <xdr:cNvPr id="44089" name="Check Box 57" hidden="1">
              <a:extLst>
                <a:ext uri="{63B3BB69-23CF-44E3-9099-C40C66FF867C}">
                  <a14:compatExt spid="_x0000_s44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31</xdr:row>
          <xdr:rowOff>38100</xdr:rowOff>
        </xdr:from>
        <xdr:to>
          <xdr:col>15</xdr:col>
          <xdr:colOff>95250</xdr:colOff>
          <xdr:row>31</xdr:row>
          <xdr:rowOff>247650</xdr:rowOff>
        </xdr:to>
        <xdr:sp macro="" textlink="">
          <xdr:nvSpPr>
            <xdr:cNvPr id="44090" name="Check Box 58" hidden="1">
              <a:extLst>
                <a:ext uri="{63B3BB69-23CF-44E3-9099-C40C66FF867C}">
                  <a14:compatExt spid="_x0000_s44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32</xdr:row>
          <xdr:rowOff>28575</xdr:rowOff>
        </xdr:from>
        <xdr:to>
          <xdr:col>12</xdr:col>
          <xdr:colOff>0</xdr:colOff>
          <xdr:row>32</xdr:row>
          <xdr:rowOff>238125</xdr:rowOff>
        </xdr:to>
        <xdr:sp macro="" textlink="">
          <xdr:nvSpPr>
            <xdr:cNvPr id="44091" name="Check Box 59" hidden="1">
              <a:extLst>
                <a:ext uri="{63B3BB69-23CF-44E3-9099-C40C66FF867C}">
                  <a14:compatExt spid="_x0000_s44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32</xdr:row>
          <xdr:rowOff>38100</xdr:rowOff>
        </xdr:from>
        <xdr:to>
          <xdr:col>15</xdr:col>
          <xdr:colOff>95250</xdr:colOff>
          <xdr:row>32</xdr:row>
          <xdr:rowOff>247650</xdr:rowOff>
        </xdr:to>
        <xdr:sp macro="" textlink="">
          <xdr:nvSpPr>
            <xdr:cNvPr id="44092" name="Check Box 60" hidden="1">
              <a:extLst>
                <a:ext uri="{63B3BB69-23CF-44E3-9099-C40C66FF867C}">
                  <a14:compatExt spid="_x0000_s44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13</xdr:row>
          <xdr:rowOff>28575</xdr:rowOff>
        </xdr:from>
        <xdr:to>
          <xdr:col>12</xdr:col>
          <xdr:colOff>0</xdr:colOff>
          <xdr:row>13</xdr:row>
          <xdr:rowOff>238125</xdr:rowOff>
        </xdr:to>
        <xdr:sp macro="" textlink="">
          <xdr:nvSpPr>
            <xdr:cNvPr id="45057" name="Check Box 1" hidden="1">
              <a:extLst>
                <a:ext uri="{63B3BB69-23CF-44E3-9099-C40C66FF867C}">
                  <a14:compatExt spid="_x0000_s45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13</xdr:row>
          <xdr:rowOff>38100</xdr:rowOff>
        </xdr:from>
        <xdr:to>
          <xdr:col>15</xdr:col>
          <xdr:colOff>95250</xdr:colOff>
          <xdr:row>13</xdr:row>
          <xdr:rowOff>247650</xdr:rowOff>
        </xdr:to>
        <xdr:sp macro="" textlink="">
          <xdr:nvSpPr>
            <xdr:cNvPr id="45058" name="Check Box 2" hidden="1">
              <a:extLst>
                <a:ext uri="{63B3BB69-23CF-44E3-9099-C40C66FF867C}">
                  <a14:compatExt spid="_x0000_s45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</xdr:row>
          <xdr:rowOff>66675</xdr:rowOff>
        </xdr:from>
        <xdr:to>
          <xdr:col>7</xdr:col>
          <xdr:colOff>9525</xdr:colOff>
          <xdr:row>3</xdr:row>
          <xdr:rowOff>266700</xdr:rowOff>
        </xdr:to>
        <xdr:sp macro="" textlink="">
          <xdr:nvSpPr>
            <xdr:cNvPr id="45059" name="Option Button 3" hidden="1">
              <a:extLst>
                <a:ext uri="{63B3BB69-23CF-44E3-9099-C40C66FF867C}">
                  <a14:compatExt spid="_x0000_s45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</xdr:row>
          <xdr:rowOff>66675</xdr:rowOff>
        </xdr:from>
        <xdr:to>
          <xdr:col>7</xdr:col>
          <xdr:colOff>523875</xdr:colOff>
          <xdr:row>3</xdr:row>
          <xdr:rowOff>266700</xdr:rowOff>
        </xdr:to>
        <xdr:sp macro="" textlink="">
          <xdr:nvSpPr>
            <xdr:cNvPr id="45060" name="Option Button 4" hidden="1">
              <a:extLst>
                <a:ext uri="{63B3BB69-23CF-44E3-9099-C40C66FF867C}">
                  <a14:compatExt spid="_x0000_s45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3</xdr:row>
          <xdr:rowOff>66675</xdr:rowOff>
        </xdr:from>
        <xdr:to>
          <xdr:col>8</xdr:col>
          <xdr:colOff>695325</xdr:colOff>
          <xdr:row>3</xdr:row>
          <xdr:rowOff>266700</xdr:rowOff>
        </xdr:to>
        <xdr:sp macro="" textlink="">
          <xdr:nvSpPr>
            <xdr:cNvPr id="45061" name="Option Button 5" hidden="1">
              <a:extLst>
                <a:ext uri="{63B3BB69-23CF-44E3-9099-C40C66FF867C}">
                  <a14:compatExt spid="_x0000_s45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3</xdr:row>
          <xdr:rowOff>66675</xdr:rowOff>
        </xdr:from>
        <xdr:to>
          <xdr:col>8</xdr:col>
          <xdr:colOff>1209675</xdr:colOff>
          <xdr:row>3</xdr:row>
          <xdr:rowOff>266700</xdr:rowOff>
        </xdr:to>
        <xdr:sp macro="" textlink="">
          <xdr:nvSpPr>
            <xdr:cNvPr id="45062" name="Option Button 6" hidden="1">
              <a:extLst>
                <a:ext uri="{63B3BB69-23CF-44E3-9099-C40C66FF867C}">
                  <a14:compatExt spid="_x0000_s45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885825</xdr:colOff>
          <xdr:row>3</xdr:row>
          <xdr:rowOff>66675</xdr:rowOff>
        </xdr:from>
        <xdr:to>
          <xdr:col>8</xdr:col>
          <xdr:colOff>1724025</xdr:colOff>
          <xdr:row>3</xdr:row>
          <xdr:rowOff>266700</xdr:rowOff>
        </xdr:to>
        <xdr:sp macro="" textlink="">
          <xdr:nvSpPr>
            <xdr:cNvPr id="45063" name="Option Button 7" hidden="1">
              <a:extLst>
                <a:ext uri="{63B3BB69-23CF-44E3-9099-C40C66FF867C}">
                  <a14:compatExt spid="_x0000_s45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1400175</xdr:colOff>
          <xdr:row>3</xdr:row>
          <xdr:rowOff>66675</xdr:rowOff>
        </xdr:from>
        <xdr:to>
          <xdr:col>9</xdr:col>
          <xdr:colOff>114300</xdr:colOff>
          <xdr:row>3</xdr:row>
          <xdr:rowOff>266700</xdr:rowOff>
        </xdr:to>
        <xdr:sp macro="" textlink="">
          <xdr:nvSpPr>
            <xdr:cNvPr id="45064" name="Option Button 8" hidden="1">
              <a:extLst>
                <a:ext uri="{63B3BB69-23CF-44E3-9099-C40C66FF867C}">
                  <a14:compatExt spid="_x0000_s45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1914525</xdr:colOff>
          <xdr:row>3</xdr:row>
          <xdr:rowOff>66675</xdr:rowOff>
        </xdr:from>
        <xdr:to>
          <xdr:col>11</xdr:col>
          <xdr:colOff>142875</xdr:colOff>
          <xdr:row>3</xdr:row>
          <xdr:rowOff>266700</xdr:rowOff>
        </xdr:to>
        <xdr:sp macro="" textlink="">
          <xdr:nvSpPr>
            <xdr:cNvPr id="45065" name="Option Button 9" hidden="1">
              <a:extLst>
                <a:ext uri="{63B3BB69-23CF-44E3-9099-C40C66FF867C}">
                  <a14:compatExt spid="_x0000_s45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</xdr:row>
          <xdr:rowOff>66675</xdr:rowOff>
        </xdr:from>
        <xdr:to>
          <xdr:col>13</xdr:col>
          <xdr:colOff>152400</xdr:colOff>
          <xdr:row>3</xdr:row>
          <xdr:rowOff>266700</xdr:rowOff>
        </xdr:to>
        <xdr:sp macro="" textlink="">
          <xdr:nvSpPr>
            <xdr:cNvPr id="45066" name="Option Button 10" hidden="1">
              <a:extLst>
                <a:ext uri="{63B3BB69-23CF-44E3-9099-C40C66FF867C}">
                  <a14:compatExt spid="_x0000_s45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2</xdr:row>
          <xdr:rowOff>266700</xdr:rowOff>
        </xdr:from>
        <xdr:to>
          <xdr:col>15</xdr:col>
          <xdr:colOff>228600</xdr:colOff>
          <xdr:row>4</xdr:row>
          <xdr:rowOff>9525</xdr:rowOff>
        </xdr:to>
        <xdr:sp macro="" textlink="">
          <xdr:nvSpPr>
            <xdr:cNvPr id="45067" name="Group Box 11" hidden="1">
              <a:extLst>
                <a:ext uri="{63B3BB69-23CF-44E3-9099-C40C66FF867C}">
                  <a14:compatExt spid="_x0000_s45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76200</xdr:rowOff>
        </xdr:from>
        <xdr:to>
          <xdr:col>7</xdr:col>
          <xdr:colOff>0</xdr:colOff>
          <xdr:row>4</xdr:row>
          <xdr:rowOff>276225</xdr:rowOff>
        </xdr:to>
        <xdr:sp macro="" textlink="">
          <xdr:nvSpPr>
            <xdr:cNvPr id="45068" name="Option Button 12" hidden="1">
              <a:extLst>
                <a:ext uri="{63B3BB69-23CF-44E3-9099-C40C66FF867C}">
                  <a14:compatExt spid="_x0000_s45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</xdr:row>
          <xdr:rowOff>76200</xdr:rowOff>
        </xdr:from>
        <xdr:to>
          <xdr:col>7</xdr:col>
          <xdr:colOff>514350</xdr:colOff>
          <xdr:row>4</xdr:row>
          <xdr:rowOff>276225</xdr:rowOff>
        </xdr:to>
        <xdr:sp macro="" textlink="">
          <xdr:nvSpPr>
            <xdr:cNvPr id="45069" name="Option Button 13" hidden="1">
              <a:extLst>
                <a:ext uri="{63B3BB69-23CF-44E3-9099-C40C66FF867C}">
                  <a14:compatExt spid="_x0000_s45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</xdr:row>
          <xdr:rowOff>76200</xdr:rowOff>
        </xdr:from>
        <xdr:to>
          <xdr:col>8</xdr:col>
          <xdr:colOff>171450</xdr:colOff>
          <xdr:row>4</xdr:row>
          <xdr:rowOff>276225</xdr:rowOff>
        </xdr:to>
        <xdr:sp macro="" textlink="">
          <xdr:nvSpPr>
            <xdr:cNvPr id="45070" name="Option Button 14" hidden="1">
              <a:extLst>
                <a:ext uri="{63B3BB69-23CF-44E3-9099-C40C66FF867C}">
                  <a14:compatExt spid="_x0000_s45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</xdr:row>
          <xdr:rowOff>76200</xdr:rowOff>
        </xdr:from>
        <xdr:to>
          <xdr:col>8</xdr:col>
          <xdr:colOff>685800</xdr:colOff>
          <xdr:row>4</xdr:row>
          <xdr:rowOff>276225</xdr:rowOff>
        </xdr:to>
        <xdr:sp macro="" textlink="">
          <xdr:nvSpPr>
            <xdr:cNvPr id="45071" name="Option Button 15" hidden="1">
              <a:extLst>
                <a:ext uri="{63B3BB69-23CF-44E3-9099-C40C66FF867C}">
                  <a14:compatExt spid="_x0000_s45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4</xdr:row>
          <xdr:rowOff>76200</xdr:rowOff>
        </xdr:from>
        <xdr:to>
          <xdr:col>8</xdr:col>
          <xdr:colOff>1200150</xdr:colOff>
          <xdr:row>4</xdr:row>
          <xdr:rowOff>276225</xdr:rowOff>
        </xdr:to>
        <xdr:sp macro="" textlink="">
          <xdr:nvSpPr>
            <xdr:cNvPr id="45072" name="Option Button 16" hidden="1">
              <a:extLst>
                <a:ext uri="{63B3BB69-23CF-44E3-9099-C40C66FF867C}">
                  <a14:compatExt spid="_x0000_s45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876300</xdr:colOff>
          <xdr:row>4</xdr:row>
          <xdr:rowOff>76200</xdr:rowOff>
        </xdr:from>
        <xdr:to>
          <xdr:col>8</xdr:col>
          <xdr:colOff>1714500</xdr:colOff>
          <xdr:row>4</xdr:row>
          <xdr:rowOff>276225</xdr:rowOff>
        </xdr:to>
        <xdr:sp macro="" textlink="">
          <xdr:nvSpPr>
            <xdr:cNvPr id="45073" name="Option Button 17" hidden="1">
              <a:extLst>
                <a:ext uri="{63B3BB69-23CF-44E3-9099-C40C66FF867C}">
                  <a14:compatExt spid="_x0000_s45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1390650</xdr:colOff>
          <xdr:row>4</xdr:row>
          <xdr:rowOff>76200</xdr:rowOff>
        </xdr:from>
        <xdr:to>
          <xdr:col>9</xdr:col>
          <xdr:colOff>104775</xdr:colOff>
          <xdr:row>4</xdr:row>
          <xdr:rowOff>276225</xdr:rowOff>
        </xdr:to>
        <xdr:sp macro="" textlink="">
          <xdr:nvSpPr>
            <xdr:cNvPr id="45074" name="Option Button 18" hidden="1">
              <a:extLst>
                <a:ext uri="{63B3BB69-23CF-44E3-9099-C40C66FF867C}">
                  <a14:compatExt spid="_x0000_s45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1905000</xdr:colOff>
          <xdr:row>4</xdr:row>
          <xdr:rowOff>76200</xdr:rowOff>
        </xdr:from>
        <xdr:to>
          <xdr:col>11</xdr:col>
          <xdr:colOff>133350</xdr:colOff>
          <xdr:row>4</xdr:row>
          <xdr:rowOff>276225</xdr:rowOff>
        </xdr:to>
        <xdr:sp macro="" textlink="">
          <xdr:nvSpPr>
            <xdr:cNvPr id="45075" name="Option Button 19" hidden="1">
              <a:extLst>
                <a:ext uri="{63B3BB69-23CF-44E3-9099-C40C66FF867C}">
                  <a14:compatExt spid="_x0000_s45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</xdr:row>
          <xdr:rowOff>76200</xdr:rowOff>
        </xdr:from>
        <xdr:to>
          <xdr:col>13</xdr:col>
          <xdr:colOff>152400</xdr:colOff>
          <xdr:row>4</xdr:row>
          <xdr:rowOff>276225</xdr:rowOff>
        </xdr:to>
        <xdr:sp macro="" textlink="">
          <xdr:nvSpPr>
            <xdr:cNvPr id="45076" name="Option Button 20" hidden="1">
              <a:extLst>
                <a:ext uri="{63B3BB69-23CF-44E3-9099-C40C66FF867C}">
                  <a14:compatExt spid="_x0000_s45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</xdr:row>
          <xdr:rowOff>57150</xdr:rowOff>
        </xdr:from>
        <xdr:to>
          <xdr:col>15</xdr:col>
          <xdr:colOff>228600</xdr:colOff>
          <xdr:row>5</xdr:row>
          <xdr:rowOff>133350</xdr:rowOff>
        </xdr:to>
        <xdr:sp macro="" textlink="">
          <xdr:nvSpPr>
            <xdr:cNvPr id="45077" name="Group Box 21" hidden="1">
              <a:extLst>
                <a:ext uri="{63B3BB69-23CF-44E3-9099-C40C66FF867C}">
                  <a14:compatExt spid="_x0000_s45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76200</xdr:rowOff>
        </xdr:from>
        <xdr:to>
          <xdr:col>15</xdr:col>
          <xdr:colOff>180975</xdr:colOff>
          <xdr:row>4</xdr:row>
          <xdr:rowOff>276225</xdr:rowOff>
        </xdr:to>
        <xdr:sp macro="" textlink="">
          <xdr:nvSpPr>
            <xdr:cNvPr id="45078" name="Option Button 22" hidden="1">
              <a:extLst>
                <a:ext uri="{63B3BB69-23CF-44E3-9099-C40C66FF867C}">
                  <a14:compatExt spid="_x0000_s45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14</xdr:row>
          <xdr:rowOff>28575</xdr:rowOff>
        </xdr:from>
        <xdr:to>
          <xdr:col>12</xdr:col>
          <xdr:colOff>0</xdr:colOff>
          <xdr:row>14</xdr:row>
          <xdr:rowOff>238125</xdr:rowOff>
        </xdr:to>
        <xdr:sp macro="" textlink="">
          <xdr:nvSpPr>
            <xdr:cNvPr id="45079" name="Check Box 23" hidden="1">
              <a:extLst>
                <a:ext uri="{63B3BB69-23CF-44E3-9099-C40C66FF867C}">
                  <a14:compatExt spid="_x0000_s45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14</xdr:row>
          <xdr:rowOff>38100</xdr:rowOff>
        </xdr:from>
        <xdr:to>
          <xdr:col>15</xdr:col>
          <xdr:colOff>95250</xdr:colOff>
          <xdr:row>14</xdr:row>
          <xdr:rowOff>247650</xdr:rowOff>
        </xdr:to>
        <xdr:sp macro="" textlink="">
          <xdr:nvSpPr>
            <xdr:cNvPr id="45080" name="Check Box 24" hidden="1">
              <a:extLst>
                <a:ext uri="{63B3BB69-23CF-44E3-9099-C40C66FF867C}">
                  <a14:compatExt spid="_x0000_s45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15</xdr:row>
          <xdr:rowOff>28575</xdr:rowOff>
        </xdr:from>
        <xdr:to>
          <xdr:col>12</xdr:col>
          <xdr:colOff>0</xdr:colOff>
          <xdr:row>15</xdr:row>
          <xdr:rowOff>238125</xdr:rowOff>
        </xdr:to>
        <xdr:sp macro="" textlink="">
          <xdr:nvSpPr>
            <xdr:cNvPr id="45081" name="Check Box 25" hidden="1">
              <a:extLst>
                <a:ext uri="{63B3BB69-23CF-44E3-9099-C40C66FF867C}">
                  <a14:compatExt spid="_x0000_s45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15</xdr:row>
          <xdr:rowOff>38100</xdr:rowOff>
        </xdr:from>
        <xdr:to>
          <xdr:col>15</xdr:col>
          <xdr:colOff>95250</xdr:colOff>
          <xdr:row>15</xdr:row>
          <xdr:rowOff>247650</xdr:rowOff>
        </xdr:to>
        <xdr:sp macro="" textlink="">
          <xdr:nvSpPr>
            <xdr:cNvPr id="45082" name="Check Box 26" hidden="1">
              <a:extLst>
                <a:ext uri="{63B3BB69-23CF-44E3-9099-C40C66FF867C}">
                  <a14:compatExt spid="_x0000_s45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16</xdr:row>
          <xdr:rowOff>28575</xdr:rowOff>
        </xdr:from>
        <xdr:to>
          <xdr:col>12</xdr:col>
          <xdr:colOff>0</xdr:colOff>
          <xdr:row>16</xdr:row>
          <xdr:rowOff>238125</xdr:rowOff>
        </xdr:to>
        <xdr:sp macro="" textlink="">
          <xdr:nvSpPr>
            <xdr:cNvPr id="45083" name="Check Box 27" hidden="1">
              <a:extLst>
                <a:ext uri="{63B3BB69-23CF-44E3-9099-C40C66FF867C}">
                  <a14:compatExt spid="_x0000_s45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16</xdr:row>
          <xdr:rowOff>38100</xdr:rowOff>
        </xdr:from>
        <xdr:to>
          <xdr:col>15</xdr:col>
          <xdr:colOff>95250</xdr:colOff>
          <xdr:row>16</xdr:row>
          <xdr:rowOff>247650</xdr:rowOff>
        </xdr:to>
        <xdr:sp macro="" textlink="">
          <xdr:nvSpPr>
            <xdr:cNvPr id="45084" name="Check Box 28" hidden="1">
              <a:extLst>
                <a:ext uri="{63B3BB69-23CF-44E3-9099-C40C66FF867C}">
                  <a14:compatExt spid="_x0000_s45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28575</xdr:rowOff>
        </xdr:from>
        <xdr:to>
          <xdr:col>12</xdr:col>
          <xdr:colOff>0</xdr:colOff>
          <xdr:row>17</xdr:row>
          <xdr:rowOff>238125</xdr:rowOff>
        </xdr:to>
        <xdr:sp macro="" textlink="">
          <xdr:nvSpPr>
            <xdr:cNvPr id="45085" name="Check Box 29" hidden="1">
              <a:extLst>
                <a:ext uri="{63B3BB69-23CF-44E3-9099-C40C66FF867C}">
                  <a14:compatExt spid="_x0000_s45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17</xdr:row>
          <xdr:rowOff>38100</xdr:rowOff>
        </xdr:from>
        <xdr:to>
          <xdr:col>15</xdr:col>
          <xdr:colOff>95250</xdr:colOff>
          <xdr:row>17</xdr:row>
          <xdr:rowOff>247650</xdr:rowOff>
        </xdr:to>
        <xdr:sp macro="" textlink="">
          <xdr:nvSpPr>
            <xdr:cNvPr id="45086" name="Check Box 30" hidden="1">
              <a:extLst>
                <a:ext uri="{63B3BB69-23CF-44E3-9099-C40C66FF867C}">
                  <a14:compatExt spid="_x0000_s45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18</xdr:row>
          <xdr:rowOff>28575</xdr:rowOff>
        </xdr:from>
        <xdr:to>
          <xdr:col>12</xdr:col>
          <xdr:colOff>0</xdr:colOff>
          <xdr:row>18</xdr:row>
          <xdr:rowOff>238125</xdr:rowOff>
        </xdr:to>
        <xdr:sp macro="" textlink="">
          <xdr:nvSpPr>
            <xdr:cNvPr id="45087" name="Check Box 31" hidden="1">
              <a:extLst>
                <a:ext uri="{63B3BB69-23CF-44E3-9099-C40C66FF867C}">
                  <a14:compatExt spid="_x0000_s45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18</xdr:row>
          <xdr:rowOff>38100</xdr:rowOff>
        </xdr:from>
        <xdr:to>
          <xdr:col>15</xdr:col>
          <xdr:colOff>95250</xdr:colOff>
          <xdr:row>18</xdr:row>
          <xdr:rowOff>247650</xdr:rowOff>
        </xdr:to>
        <xdr:sp macro="" textlink="">
          <xdr:nvSpPr>
            <xdr:cNvPr id="45088" name="Check Box 32" hidden="1">
              <a:extLst>
                <a:ext uri="{63B3BB69-23CF-44E3-9099-C40C66FF867C}">
                  <a14:compatExt spid="_x0000_s45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28575</xdr:rowOff>
        </xdr:from>
        <xdr:to>
          <xdr:col>12</xdr:col>
          <xdr:colOff>0</xdr:colOff>
          <xdr:row>19</xdr:row>
          <xdr:rowOff>238125</xdr:rowOff>
        </xdr:to>
        <xdr:sp macro="" textlink="">
          <xdr:nvSpPr>
            <xdr:cNvPr id="45089" name="Check Box 33" hidden="1">
              <a:extLst>
                <a:ext uri="{63B3BB69-23CF-44E3-9099-C40C66FF867C}">
                  <a14:compatExt spid="_x0000_s45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19</xdr:row>
          <xdr:rowOff>38100</xdr:rowOff>
        </xdr:from>
        <xdr:to>
          <xdr:col>15</xdr:col>
          <xdr:colOff>95250</xdr:colOff>
          <xdr:row>19</xdr:row>
          <xdr:rowOff>247650</xdr:rowOff>
        </xdr:to>
        <xdr:sp macro="" textlink="">
          <xdr:nvSpPr>
            <xdr:cNvPr id="45090" name="Check Box 34" hidden="1">
              <a:extLst>
                <a:ext uri="{63B3BB69-23CF-44E3-9099-C40C66FF867C}">
                  <a14:compatExt spid="_x0000_s45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20</xdr:row>
          <xdr:rowOff>28575</xdr:rowOff>
        </xdr:from>
        <xdr:to>
          <xdr:col>12</xdr:col>
          <xdr:colOff>0</xdr:colOff>
          <xdr:row>20</xdr:row>
          <xdr:rowOff>238125</xdr:rowOff>
        </xdr:to>
        <xdr:sp macro="" textlink="">
          <xdr:nvSpPr>
            <xdr:cNvPr id="45091" name="Check Box 35" hidden="1">
              <a:extLst>
                <a:ext uri="{63B3BB69-23CF-44E3-9099-C40C66FF867C}">
                  <a14:compatExt spid="_x0000_s45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20</xdr:row>
          <xdr:rowOff>38100</xdr:rowOff>
        </xdr:from>
        <xdr:to>
          <xdr:col>15</xdr:col>
          <xdr:colOff>95250</xdr:colOff>
          <xdr:row>20</xdr:row>
          <xdr:rowOff>247650</xdr:rowOff>
        </xdr:to>
        <xdr:sp macro="" textlink="">
          <xdr:nvSpPr>
            <xdr:cNvPr id="45092" name="Check Box 36" hidden="1">
              <a:extLst>
                <a:ext uri="{63B3BB69-23CF-44E3-9099-C40C66FF867C}">
                  <a14:compatExt spid="_x0000_s45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21</xdr:row>
          <xdr:rowOff>28575</xdr:rowOff>
        </xdr:from>
        <xdr:to>
          <xdr:col>12</xdr:col>
          <xdr:colOff>0</xdr:colOff>
          <xdr:row>21</xdr:row>
          <xdr:rowOff>238125</xdr:rowOff>
        </xdr:to>
        <xdr:sp macro="" textlink="">
          <xdr:nvSpPr>
            <xdr:cNvPr id="45093" name="Check Box 37" hidden="1">
              <a:extLst>
                <a:ext uri="{63B3BB69-23CF-44E3-9099-C40C66FF867C}">
                  <a14:compatExt spid="_x0000_s45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21</xdr:row>
          <xdr:rowOff>38100</xdr:rowOff>
        </xdr:from>
        <xdr:to>
          <xdr:col>15</xdr:col>
          <xdr:colOff>95250</xdr:colOff>
          <xdr:row>21</xdr:row>
          <xdr:rowOff>247650</xdr:rowOff>
        </xdr:to>
        <xdr:sp macro="" textlink="">
          <xdr:nvSpPr>
            <xdr:cNvPr id="45094" name="Check Box 38" hidden="1">
              <a:extLst>
                <a:ext uri="{63B3BB69-23CF-44E3-9099-C40C66FF867C}">
                  <a14:compatExt spid="_x0000_s45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22</xdr:row>
          <xdr:rowOff>28575</xdr:rowOff>
        </xdr:from>
        <xdr:to>
          <xdr:col>12</xdr:col>
          <xdr:colOff>0</xdr:colOff>
          <xdr:row>22</xdr:row>
          <xdr:rowOff>238125</xdr:rowOff>
        </xdr:to>
        <xdr:sp macro="" textlink="">
          <xdr:nvSpPr>
            <xdr:cNvPr id="45095" name="Check Box 39" hidden="1">
              <a:extLst>
                <a:ext uri="{63B3BB69-23CF-44E3-9099-C40C66FF867C}">
                  <a14:compatExt spid="_x0000_s45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22</xdr:row>
          <xdr:rowOff>38100</xdr:rowOff>
        </xdr:from>
        <xdr:to>
          <xdr:col>15</xdr:col>
          <xdr:colOff>95250</xdr:colOff>
          <xdr:row>22</xdr:row>
          <xdr:rowOff>247650</xdr:rowOff>
        </xdr:to>
        <xdr:sp macro="" textlink="">
          <xdr:nvSpPr>
            <xdr:cNvPr id="45096" name="Check Box 40" hidden="1">
              <a:extLst>
                <a:ext uri="{63B3BB69-23CF-44E3-9099-C40C66FF867C}">
                  <a14:compatExt spid="_x0000_s45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23</xdr:row>
          <xdr:rowOff>28575</xdr:rowOff>
        </xdr:from>
        <xdr:to>
          <xdr:col>12</xdr:col>
          <xdr:colOff>0</xdr:colOff>
          <xdr:row>23</xdr:row>
          <xdr:rowOff>238125</xdr:rowOff>
        </xdr:to>
        <xdr:sp macro="" textlink="">
          <xdr:nvSpPr>
            <xdr:cNvPr id="45097" name="Check Box 41" hidden="1">
              <a:extLst>
                <a:ext uri="{63B3BB69-23CF-44E3-9099-C40C66FF867C}">
                  <a14:compatExt spid="_x0000_s45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23</xdr:row>
          <xdr:rowOff>38100</xdr:rowOff>
        </xdr:from>
        <xdr:to>
          <xdr:col>15</xdr:col>
          <xdr:colOff>95250</xdr:colOff>
          <xdr:row>23</xdr:row>
          <xdr:rowOff>247650</xdr:rowOff>
        </xdr:to>
        <xdr:sp macro="" textlink="">
          <xdr:nvSpPr>
            <xdr:cNvPr id="45098" name="Check Box 42" hidden="1">
              <a:extLst>
                <a:ext uri="{63B3BB69-23CF-44E3-9099-C40C66FF867C}">
                  <a14:compatExt spid="_x0000_s45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24</xdr:row>
          <xdr:rowOff>28575</xdr:rowOff>
        </xdr:from>
        <xdr:to>
          <xdr:col>12</xdr:col>
          <xdr:colOff>0</xdr:colOff>
          <xdr:row>24</xdr:row>
          <xdr:rowOff>238125</xdr:rowOff>
        </xdr:to>
        <xdr:sp macro="" textlink="">
          <xdr:nvSpPr>
            <xdr:cNvPr id="45099" name="Check Box 43" hidden="1">
              <a:extLst>
                <a:ext uri="{63B3BB69-23CF-44E3-9099-C40C66FF867C}">
                  <a14:compatExt spid="_x0000_s45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24</xdr:row>
          <xdr:rowOff>38100</xdr:rowOff>
        </xdr:from>
        <xdr:to>
          <xdr:col>15</xdr:col>
          <xdr:colOff>95250</xdr:colOff>
          <xdr:row>24</xdr:row>
          <xdr:rowOff>247650</xdr:rowOff>
        </xdr:to>
        <xdr:sp macro="" textlink="">
          <xdr:nvSpPr>
            <xdr:cNvPr id="45100" name="Check Box 44" hidden="1">
              <a:extLst>
                <a:ext uri="{63B3BB69-23CF-44E3-9099-C40C66FF867C}">
                  <a14:compatExt spid="_x0000_s45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25</xdr:row>
          <xdr:rowOff>28575</xdr:rowOff>
        </xdr:from>
        <xdr:to>
          <xdr:col>12</xdr:col>
          <xdr:colOff>0</xdr:colOff>
          <xdr:row>25</xdr:row>
          <xdr:rowOff>238125</xdr:rowOff>
        </xdr:to>
        <xdr:sp macro="" textlink="">
          <xdr:nvSpPr>
            <xdr:cNvPr id="45101" name="Check Box 45" hidden="1">
              <a:extLst>
                <a:ext uri="{63B3BB69-23CF-44E3-9099-C40C66FF867C}">
                  <a14:compatExt spid="_x0000_s45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25</xdr:row>
          <xdr:rowOff>38100</xdr:rowOff>
        </xdr:from>
        <xdr:to>
          <xdr:col>15</xdr:col>
          <xdr:colOff>95250</xdr:colOff>
          <xdr:row>25</xdr:row>
          <xdr:rowOff>247650</xdr:rowOff>
        </xdr:to>
        <xdr:sp macro="" textlink="">
          <xdr:nvSpPr>
            <xdr:cNvPr id="45102" name="Check Box 46" hidden="1">
              <a:extLst>
                <a:ext uri="{63B3BB69-23CF-44E3-9099-C40C66FF867C}">
                  <a14:compatExt spid="_x0000_s45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26</xdr:row>
          <xdr:rowOff>28575</xdr:rowOff>
        </xdr:from>
        <xdr:to>
          <xdr:col>12</xdr:col>
          <xdr:colOff>0</xdr:colOff>
          <xdr:row>26</xdr:row>
          <xdr:rowOff>238125</xdr:rowOff>
        </xdr:to>
        <xdr:sp macro="" textlink="">
          <xdr:nvSpPr>
            <xdr:cNvPr id="45103" name="Check Box 47" hidden="1">
              <a:extLst>
                <a:ext uri="{63B3BB69-23CF-44E3-9099-C40C66FF867C}">
                  <a14:compatExt spid="_x0000_s45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26</xdr:row>
          <xdr:rowOff>38100</xdr:rowOff>
        </xdr:from>
        <xdr:to>
          <xdr:col>15</xdr:col>
          <xdr:colOff>95250</xdr:colOff>
          <xdr:row>26</xdr:row>
          <xdr:rowOff>247650</xdr:rowOff>
        </xdr:to>
        <xdr:sp macro="" textlink="">
          <xdr:nvSpPr>
            <xdr:cNvPr id="45104" name="Check Box 48" hidden="1">
              <a:extLst>
                <a:ext uri="{63B3BB69-23CF-44E3-9099-C40C66FF867C}">
                  <a14:compatExt spid="_x0000_s45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27</xdr:row>
          <xdr:rowOff>28575</xdr:rowOff>
        </xdr:from>
        <xdr:to>
          <xdr:col>12</xdr:col>
          <xdr:colOff>0</xdr:colOff>
          <xdr:row>27</xdr:row>
          <xdr:rowOff>238125</xdr:rowOff>
        </xdr:to>
        <xdr:sp macro="" textlink="">
          <xdr:nvSpPr>
            <xdr:cNvPr id="45105" name="Check Box 49" hidden="1">
              <a:extLst>
                <a:ext uri="{63B3BB69-23CF-44E3-9099-C40C66FF867C}">
                  <a14:compatExt spid="_x0000_s45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27</xdr:row>
          <xdr:rowOff>38100</xdr:rowOff>
        </xdr:from>
        <xdr:to>
          <xdr:col>15</xdr:col>
          <xdr:colOff>95250</xdr:colOff>
          <xdr:row>27</xdr:row>
          <xdr:rowOff>247650</xdr:rowOff>
        </xdr:to>
        <xdr:sp macro="" textlink="">
          <xdr:nvSpPr>
            <xdr:cNvPr id="45106" name="Check Box 50" hidden="1">
              <a:extLst>
                <a:ext uri="{63B3BB69-23CF-44E3-9099-C40C66FF867C}">
                  <a14:compatExt spid="_x0000_s45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28</xdr:row>
          <xdr:rowOff>28575</xdr:rowOff>
        </xdr:from>
        <xdr:to>
          <xdr:col>12</xdr:col>
          <xdr:colOff>0</xdr:colOff>
          <xdr:row>28</xdr:row>
          <xdr:rowOff>238125</xdr:rowOff>
        </xdr:to>
        <xdr:sp macro="" textlink="">
          <xdr:nvSpPr>
            <xdr:cNvPr id="45107" name="Check Box 51" hidden="1">
              <a:extLst>
                <a:ext uri="{63B3BB69-23CF-44E3-9099-C40C66FF867C}">
                  <a14:compatExt spid="_x0000_s45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28</xdr:row>
          <xdr:rowOff>38100</xdr:rowOff>
        </xdr:from>
        <xdr:to>
          <xdr:col>15</xdr:col>
          <xdr:colOff>95250</xdr:colOff>
          <xdr:row>28</xdr:row>
          <xdr:rowOff>247650</xdr:rowOff>
        </xdr:to>
        <xdr:sp macro="" textlink="">
          <xdr:nvSpPr>
            <xdr:cNvPr id="45108" name="Check Box 52" hidden="1">
              <a:extLst>
                <a:ext uri="{63B3BB69-23CF-44E3-9099-C40C66FF867C}">
                  <a14:compatExt spid="_x0000_s45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29</xdr:row>
          <xdr:rowOff>28575</xdr:rowOff>
        </xdr:from>
        <xdr:to>
          <xdr:col>12</xdr:col>
          <xdr:colOff>0</xdr:colOff>
          <xdr:row>29</xdr:row>
          <xdr:rowOff>238125</xdr:rowOff>
        </xdr:to>
        <xdr:sp macro="" textlink="">
          <xdr:nvSpPr>
            <xdr:cNvPr id="45109" name="Check Box 53" hidden="1">
              <a:extLst>
                <a:ext uri="{63B3BB69-23CF-44E3-9099-C40C66FF867C}">
                  <a14:compatExt spid="_x0000_s45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29</xdr:row>
          <xdr:rowOff>38100</xdr:rowOff>
        </xdr:from>
        <xdr:to>
          <xdr:col>15</xdr:col>
          <xdr:colOff>95250</xdr:colOff>
          <xdr:row>29</xdr:row>
          <xdr:rowOff>247650</xdr:rowOff>
        </xdr:to>
        <xdr:sp macro="" textlink="">
          <xdr:nvSpPr>
            <xdr:cNvPr id="45110" name="Check Box 54" hidden="1">
              <a:extLst>
                <a:ext uri="{63B3BB69-23CF-44E3-9099-C40C66FF867C}">
                  <a14:compatExt spid="_x0000_s45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30</xdr:row>
          <xdr:rowOff>28575</xdr:rowOff>
        </xdr:from>
        <xdr:to>
          <xdr:col>12</xdr:col>
          <xdr:colOff>0</xdr:colOff>
          <xdr:row>30</xdr:row>
          <xdr:rowOff>238125</xdr:rowOff>
        </xdr:to>
        <xdr:sp macro="" textlink="">
          <xdr:nvSpPr>
            <xdr:cNvPr id="45111" name="Check Box 55" hidden="1">
              <a:extLst>
                <a:ext uri="{63B3BB69-23CF-44E3-9099-C40C66FF867C}">
                  <a14:compatExt spid="_x0000_s45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30</xdr:row>
          <xdr:rowOff>38100</xdr:rowOff>
        </xdr:from>
        <xdr:to>
          <xdr:col>15</xdr:col>
          <xdr:colOff>95250</xdr:colOff>
          <xdr:row>30</xdr:row>
          <xdr:rowOff>247650</xdr:rowOff>
        </xdr:to>
        <xdr:sp macro="" textlink="">
          <xdr:nvSpPr>
            <xdr:cNvPr id="45112" name="Check Box 56" hidden="1">
              <a:extLst>
                <a:ext uri="{63B3BB69-23CF-44E3-9099-C40C66FF867C}">
                  <a14:compatExt spid="_x0000_s45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31</xdr:row>
          <xdr:rowOff>28575</xdr:rowOff>
        </xdr:from>
        <xdr:to>
          <xdr:col>12</xdr:col>
          <xdr:colOff>0</xdr:colOff>
          <xdr:row>31</xdr:row>
          <xdr:rowOff>238125</xdr:rowOff>
        </xdr:to>
        <xdr:sp macro="" textlink="">
          <xdr:nvSpPr>
            <xdr:cNvPr id="45113" name="Check Box 57" hidden="1">
              <a:extLst>
                <a:ext uri="{63B3BB69-23CF-44E3-9099-C40C66FF867C}">
                  <a14:compatExt spid="_x0000_s45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31</xdr:row>
          <xdr:rowOff>38100</xdr:rowOff>
        </xdr:from>
        <xdr:to>
          <xdr:col>15</xdr:col>
          <xdr:colOff>95250</xdr:colOff>
          <xdr:row>31</xdr:row>
          <xdr:rowOff>247650</xdr:rowOff>
        </xdr:to>
        <xdr:sp macro="" textlink="">
          <xdr:nvSpPr>
            <xdr:cNvPr id="45114" name="Check Box 58" hidden="1">
              <a:extLst>
                <a:ext uri="{63B3BB69-23CF-44E3-9099-C40C66FF867C}">
                  <a14:compatExt spid="_x0000_s45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32</xdr:row>
          <xdr:rowOff>28575</xdr:rowOff>
        </xdr:from>
        <xdr:to>
          <xdr:col>12</xdr:col>
          <xdr:colOff>0</xdr:colOff>
          <xdr:row>32</xdr:row>
          <xdr:rowOff>238125</xdr:rowOff>
        </xdr:to>
        <xdr:sp macro="" textlink="">
          <xdr:nvSpPr>
            <xdr:cNvPr id="45115" name="Check Box 59" hidden="1">
              <a:extLst>
                <a:ext uri="{63B3BB69-23CF-44E3-9099-C40C66FF867C}">
                  <a14:compatExt spid="_x0000_s45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32</xdr:row>
          <xdr:rowOff>38100</xdr:rowOff>
        </xdr:from>
        <xdr:to>
          <xdr:col>15</xdr:col>
          <xdr:colOff>95250</xdr:colOff>
          <xdr:row>32</xdr:row>
          <xdr:rowOff>247650</xdr:rowOff>
        </xdr:to>
        <xdr:sp macro="" textlink="">
          <xdr:nvSpPr>
            <xdr:cNvPr id="45116" name="Check Box 60" hidden="1">
              <a:extLst>
                <a:ext uri="{63B3BB69-23CF-44E3-9099-C40C66FF867C}">
                  <a14:compatExt spid="_x0000_s45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13</xdr:row>
          <xdr:rowOff>28575</xdr:rowOff>
        </xdr:from>
        <xdr:to>
          <xdr:col>12</xdr:col>
          <xdr:colOff>0</xdr:colOff>
          <xdr:row>13</xdr:row>
          <xdr:rowOff>238125</xdr:rowOff>
        </xdr:to>
        <xdr:sp macro="" textlink="">
          <xdr:nvSpPr>
            <xdr:cNvPr id="46081" name="Check Box 1" hidden="1">
              <a:extLst>
                <a:ext uri="{63B3BB69-23CF-44E3-9099-C40C66FF867C}">
                  <a14:compatExt spid="_x0000_s46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13</xdr:row>
          <xdr:rowOff>38100</xdr:rowOff>
        </xdr:from>
        <xdr:to>
          <xdr:col>15</xdr:col>
          <xdr:colOff>95250</xdr:colOff>
          <xdr:row>13</xdr:row>
          <xdr:rowOff>247650</xdr:rowOff>
        </xdr:to>
        <xdr:sp macro="" textlink="">
          <xdr:nvSpPr>
            <xdr:cNvPr id="46082" name="Check Box 2" hidden="1">
              <a:extLst>
                <a:ext uri="{63B3BB69-23CF-44E3-9099-C40C66FF867C}">
                  <a14:compatExt spid="_x0000_s46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</xdr:row>
          <xdr:rowOff>66675</xdr:rowOff>
        </xdr:from>
        <xdr:to>
          <xdr:col>7</xdr:col>
          <xdr:colOff>9525</xdr:colOff>
          <xdr:row>3</xdr:row>
          <xdr:rowOff>266700</xdr:rowOff>
        </xdr:to>
        <xdr:sp macro="" textlink="">
          <xdr:nvSpPr>
            <xdr:cNvPr id="46083" name="Option Button 3" hidden="1">
              <a:extLst>
                <a:ext uri="{63B3BB69-23CF-44E3-9099-C40C66FF867C}">
                  <a14:compatExt spid="_x0000_s46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</xdr:row>
          <xdr:rowOff>66675</xdr:rowOff>
        </xdr:from>
        <xdr:to>
          <xdr:col>7</xdr:col>
          <xdr:colOff>523875</xdr:colOff>
          <xdr:row>3</xdr:row>
          <xdr:rowOff>266700</xdr:rowOff>
        </xdr:to>
        <xdr:sp macro="" textlink="">
          <xdr:nvSpPr>
            <xdr:cNvPr id="46084" name="Option Button 4" hidden="1">
              <a:extLst>
                <a:ext uri="{63B3BB69-23CF-44E3-9099-C40C66FF867C}">
                  <a14:compatExt spid="_x0000_s46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3</xdr:row>
          <xdr:rowOff>66675</xdr:rowOff>
        </xdr:from>
        <xdr:to>
          <xdr:col>8</xdr:col>
          <xdr:colOff>695325</xdr:colOff>
          <xdr:row>3</xdr:row>
          <xdr:rowOff>266700</xdr:rowOff>
        </xdr:to>
        <xdr:sp macro="" textlink="">
          <xdr:nvSpPr>
            <xdr:cNvPr id="46085" name="Option Button 5" hidden="1">
              <a:extLst>
                <a:ext uri="{63B3BB69-23CF-44E3-9099-C40C66FF867C}">
                  <a14:compatExt spid="_x0000_s46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3</xdr:row>
          <xdr:rowOff>66675</xdr:rowOff>
        </xdr:from>
        <xdr:to>
          <xdr:col>8</xdr:col>
          <xdr:colOff>1209675</xdr:colOff>
          <xdr:row>3</xdr:row>
          <xdr:rowOff>266700</xdr:rowOff>
        </xdr:to>
        <xdr:sp macro="" textlink="">
          <xdr:nvSpPr>
            <xdr:cNvPr id="46086" name="Option Button 6" hidden="1">
              <a:extLst>
                <a:ext uri="{63B3BB69-23CF-44E3-9099-C40C66FF867C}">
                  <a14:compatExt spid="_x0000_s46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885825</xdr:colOff>
          <xdr:row>3</xdr:row>
          <xdr:rowOff>66675</xdr:rowOff>
        </xdr:from>
        <xdr:to>
          <xdr:col>8</xdr:col>
          <xdr:colOff>1724025</xdr:colOff>
          <xdr:row>3</xdr:row>
          <xdr:rowOff>266700</xdr:rowOff>
        </xdr:to>
        <xdr:sp macro="" textlink="">
          <xdr:nvSpPr>
            <xdr:cNvPr id="46087" name="Option Button 7" hidden="1">
              <a:extLst>
                <a:ext uri="{63B3BB69-23CF-44E3-9099-C40C66FF867C}">
                  <a14:compatExt spid="_x0000_s46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1400175</xdr:colOff>
          <xdr:row>3</xdr:row>
          <xdr:rowOff>66675</xdr:rowOff>
        </xdr:from>
        <xdr:to>
          <xdr:col>9</xdr:col>
          <xdr:colOff>114300</xdr:colOff>
          <xdr:row>3</xdr:row>
          <xdr:rowOff>266700</xdr:rowOff>
        </xdr:to>
        <xdr:sp macro="" textlink="">
          <xdr:nvSpPr>
            <xdr:cNvPr id="46088" name="Option Button 8" hidden="1">
              <a:extLst>
                <a:ext uri="{63B3BB69-23CF-44E3-9099-C40C66FF867C}">
                  <a14:compatExt spid="_x0000_s46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1914525</xdr:colOff>
          <xdr:row>3</xdr:row>
          <xdr:rowOff>66675</xdr:rowOff>
        </xdr:from>
        <xdr:to>
          <xdr:col>11</xdr:col>
          <xdr:colOff>142875</xdr:colOff>
          <xdr:row>3</xdr:row>
          <xdr:rowOff>266700</xdr:rowOff>
        </xdr:to>
        <xdr:sp macro="" textlink="">
          <xdr:nvSpPr>
            <xdr:cNvPr id="46089" name="Option Button 9" hidden="1">
              <a:extLst>
                <a:ext uri="{63B3BB69-23CF-44E3-9099-C40C66FF867C}">
                  <a14:compatExt spid="_x0000_s46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</xdr:row>
          <xdr:rowOff>66675</xdr:rowOff>
        </xdr:from>
        <xdr:to>
          <xdr:col>13</xdr:col>
          <xdr:colOff>152400</xdr:colOff>
          <xdr:row>3</xdr:row>
          <xdr:rowOff>266700</xdr:rowOff>
        </xdr:to>
        <xdr:sp macro="" textlink="">
          <xdr:nvSpPr>
            <xdr:cNvPr id="46090" name="Option Button 10" hidden="1">
              <a:extLst>
                <a:ext uri="{63B3BB69-23CF-44E3-9099-C40C66FF867C}">
                  <a14:compatExt spid="_x0000_s46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2</xdr:row>
          <xdr:rowOff>266700</xdr:rowOff>
        </xdr:from>
        <xdr:to>
          <xdr:col>15</xdr:col>
          <xdr:colOff>228600</xdr:colOff>
          <xdr:row>4</xdr:row>
          <xdr:rowOff>9525</xdr:rowOff>
        </xdr:to>
        <xdr:sp macro="" textlink="">
          <xdr:nvSpPr>
            <xdr:cNvPr id="46091" name="Group Box 11" hidden="1">
              <a:extLst>
                <a:ext uri="{63B3BB69-23CF-44E3-9099-C40C66FF867C}">
                  <a14:compatExt spid="_x0000_s46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76200</xdr:rowOff>
        </xdr:from>
        <xdr:to>
          <xdr:col>7</xdr:col>
          <xdr:colOff>0</xdr:colOff>
          <xdr:row>4</xdr:row>
          <xdr:rowOff>276225</xdr:rowOff>
        </xdr:to>
        <xdr:sp macro="" textlink="">
          <xdr:nvSpPr>
            <xdr:cNvPr id="46092" name="Option Button 12" hidden="1">
              <a:extLst>
                <a:ext uri="{63B3BB69-23CF-44E3-9099-C40C66FF867C}">
                  <a14:compatExt spid="_x0000_s46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</xdr:row>
          <xdr:rowOff>76200</xdr:rowOff>
        </xdr:from>
        <xdr:to>
          <xdr:col>7</xdr:col>
          <xdr:colOff>514350</xdr:colOff>
          <xdr:row>4</xdr:row>
          <xdr:rowOff>276225</xdr:rowOff>
        </xdr:to>
        <xdr:sp macro="" textlink="">
          <xdr:nvSpPr>
            <xdr:cNvPr id="46093" name="Option Button 13" hidden="1">
              <a:extLst>
                <a:ext uri="{63B3BB69-23CF-44E3-9099-C40C66FF867C}">
                  <a14:compatExt spid="_x0000_s46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</xdr:row>
          <xdr:rowOff>76200</xdr:rowOff>
        </xdr:from>
        <xdr:to>
          <xdr:col>8</xdr:col>
          <xdr:colOff>171450</xdr:colOff>
          <xdr:row>4</xdr:row>
          <xdr:rowOff>276225</xdr:rowOff>
        </xdr:to>
        <xdr:sp macro="" textlink="">
          <xdr:nvSpPr>
            <xdr:cNvPr id="46094" name="Option Button 14" hidden="1">
              <a:extLst>
                <a:ext uri="{63B3BB69-23CF-44E3-9099-C40C66FF867C}">
                  <a14:compatExt spid="_x0000_s46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</xdr:row>
          <xdr:rowOff>76200</xdr:rowOff>
        </xdr:from>
        <xdr:to>
          <xdr:col>8</xdr:col>
          <xdr:colOff>685800</xdr:colOff>
          <xdr:row>4</xdr:row>
          <xdr:rowOff>276225</xdr:rowOff>
        </xdr:to>
        <xdr:sp macro="" textlink="">
          <xdr:nvSpPr>
            <xdr:cNvPr id="46095" name="Option Button 15" hidden="1">
              <a:extLst>
                <a:ext uri="{63B3BB69-23CF-44E3-9099-C40C66FF867C}">
                  <a14:compatExt spid="_x0000_s46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4</xdr:row>
          <xdr:rowOff>76200</xdr:rowOff>
        </xdr:from>
        <xdr:to>
          <xdr:col>8</xdr:col>
          <xdr:colOff>1200150</xdr:colOff>
          <xdr:row>4</xdr:row>
          <xdr:rowOff>276225</xdr:rowOff>
        </xdr:to>
        <xdr:sp macro="" textlink="">
          <xdr:nvSpPr>
            <xdr:cNvPr id="46096" name="Option Button 16" hidden="1">
              <a:extLst>
                <a:ext uri="{63B3BB69-23CF-44E3-9099-C40C66FF867C}">
                  <a14:compatExt spid="_x0000_s46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876300</xdr:colOff>
          <xdr:row>4</xdr:row>
          <xdr:rowOff>76200</xdr:rowOff>
        </xdr:from>
        <xdr:to>
          <xdr:col>8</xdr:col>
          <xdr:colOff>1714500</xdr:colOff>
          <xdr:row>4</xdr:row>
          <xdr:rowOff>276225</xdr:rowOff>
        </xdr:to>
        <xdr:sp macro="" textlink="">
          <xdr:nvSpPr>
            <xdr:cNvPr id="46097" name="Option Button 17" hidden="1">
              <a:extLst>
                <a:ext uri="{63B3BB69-23CF-44E3-9099-C40C66FF867C}">
                  <a14:compatExt spid="_x0000_s46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1390650</xdr:colOff>
          <xdr:row>4</xdr:row>
          <xdr:rowOff>76200</xdr:rowOff>
        </xdr:from>
        <xdr:to>
          <xdr:col>9</xdr:col>
          <xdr:colOff>104775</xdr:colOff>
          <xdr:row>4</xdr:row>
          <xdr:rowOff>276225</xdr:rowOff>
        </xdr:to>
        <xdr:sp macro="" textlink="">
          <xdr:nvSpPr>
            <xdr:cNvPr id="46098" name="Option Button 18" hidden="1">
              <a:extLst>
                <a:ext uri="{63B3BB69-23CF-44E3-9099-C40C66FF867C}">
                  <a14:compatExt spid="_x0000_s46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1905000</xdr:colOff>
          <xdr:row>4</xdr:row>
          <xdr:rowOff>76200</xdr:rowOff>
        </xdr:from>
        <xdr:to>
          <xdr:col>11</xdr:col>
          <xdr:colOff>133350</xdr:colOff>
          <xdr:row>4</xdr:row>
          <xdr:rowOff>276225</xdr:rowOff>
        </xdr:to>
        <xdr:sp macro="" textlink="">
          <xdr:nvSpPr>
            <xdr:cNvPr id="46099" name="Option Button 19" hidden="1">
              <a:extLst>
                <a:ext uri="{63B3BB69-23CF-44E3-9099-C40C66FF867C}">
                  <a14:compatExt spid="_x0000_s46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</xdr:row>
          <xdr:rowOff>76200</xdr:rowOff>
        </xdr:from>
        <xdr:to>
          <xdr:col>13</xdr:col>
          <xdr:colOff>152400</xdr:colOff>
          <xdr:row>4</xdr:row>
          <xdr:rowOff>276225</xdr:rowOff>
        </xdr:to>
        <xdr:sp macro="" textlink="">
          <xdr:nvSpPr>
            <xdr:cNvPr id="46100" name="Option Button 20" hidden="1">
              <a:extLst>
                <a:ext uri="{63B3BB69-23CF-44E3-9099-C40C66FF867C}">
                  <a14:compatExt spid="_x0000_s46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</xdr:row>
          <xdr:rowOff>57150</xdr:rowOff>
        </xdr:from>
        <xdr:to>
          <xdr:col>15</xdr:col>
          <xdr:colOff>228600</xdr:colOff>
          <xdr:row>5</xdr:row>
          <xdr:rowOff>133350</xdr:rowOff>
        </xdr:to>
        <xdr:sp macro="" textlink="">
          <xdr:nvSpPr>
            <xdr:cNvPr id="46101" name="Group Box 21" hidden="1">
              <a:extLst>
                <a:ext uri="{63B3BB69-23CF-44E3-9099-C40C66FF867C}">
                  <a14:compatExt spid="_x0000_s46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76200</xdr:rowOff>
        </xdr:from>
        <xdr:to>
          <xdr:col>15</xdr:col>
          <xdr:colOff>180975</xdr:colOff>
          <xdr:row>4</xdr:row>
          <xdr:rowOff>276225</xdr:rowOff>
        </xdr:to>
        <xdr:sp macro="" textlink="">
          <xdr:nvSpPr>
            <xdr:cNvPr id="46102" name="Option Button 22" hidden="1">
              <a:extLst>
                <a:ext uri="{63B3BB69-23CF-44E3-9099-C40C66FF867C}">
                  <a14:compatExt spid="_x0000_s46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14</xdr:row>
          <xdr:rowOff>28575</xdr:rowOff>
        </xdr:from>
        <xdr:to>
          <xdr:col>12</xdr:col>
          <xdr:colOff>0</xdr:colOff>
          <xdr:row>14</xdr:row>
          <xdr:rowOff>238125</xdr:rowOff>
        </xdr:to>
        <xdr:sp macro="" textlink="">
          <xdr:nvSpPr>
            <xdr:cNvPr id="46103" name="Check Box 23" hidden="1">
              <a:extLst>
                <a:ext uri="{63B3BB69-23CF-44E3-9099-C40C66FF867C}">
                  <a14:compatExt spid="_x0000_s46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14</xdr:row>
          <xdr:rowOff>38100</xdr:rowOff>
        </xdr:from>
        <xdr:to>
          <xdr:col>15</xdr:col>
          <xdr:colOff>95250</xdr:colOff>
          <xdr:row>14</xdr:row>
          <xdr:rowOff>247650</xdr:rowOff>
        </xdr:to>
        <xdr:sp macro="" textlink="">
          <xdr:nvSpPr>
            <xdr:cNvPr id="46104" name="Check Box 24" hidden="1">
              <a:extLst>
                <a:ext uri="{63B3BB69-23CF-44E3-9099-C40C66FF867C}">
                  <a14:compatExt spid="_x0000_s46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15</xdr:row>
          <xdr:rowOff>28575</xdr:rowOff>
        </xdr:from>
        <xdr:to>
          <xdr:col>12</xdr:col>
          <xdr:colOff>0</xdr:colOff>
          <xdr:row>15</xdr:row>
          <xdr:rowOff>238125</xdr:rowOff>
        </xdr:to>
        <xdr:sp macro="" textlink="">
          <xdr:nvSpPr>
            <xdr:cNvPr id="46105" name="Check Box 25" hidden="1">
              <a:extLst>
                <a:ext uri="{63B3BB69-23CF-44E3-9099-C40C66FF867C}">
                  <a14:compatExt spid="_x0000_s46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15</xdr:row>
          <xdr:rowOff>38100</xdr:rowOff>
        </xdr:from>
        <xdr:to>
          <xdr:col>15</xdr:col>
          <xdr:colOff>95250</xdr:colOff>
          <xdr:row>15</xdr:row>
          <xdr:rowOff>247650</xdr:rowOff>
        </xdr:to>
        <xdr:sp macro="" textlink="">
          <xdr:nvSpPr>
            <xdr:cNvPr id="46106" name="Check Box 26" hidden="1">
              <a:extLst>
                <a:ext uri="{63B3BB69-23CF-44E3-9099-C40C66FF867C}">
                  <a14:compatExt spid="_x0000_s46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16</xdr:row>
          <xdr:rowOff>28575</xdr:rowOff>
        </xdr:from>
        <xdr:to>
          <xdr:col>12</xdr:col>
          <xdr:colOff>0</xdr:colOff>
          <xdr:row>16</xdr:row>
          <xdr:rowOff>238125</xdr:rowOff>
        </xdr:to>
        <xdr:sp macro="" textlink="">
          <xdr:nvSpPr>
            <xdr:cNvPr id="46107" name="Check Box 27" hidden="1">
              <a:extLst>
                <a:ext uri="{63B3BB69-23CF-44E3-9099-C40C66FF867C}">
                  <a14:compatExt spid="_x0000_s46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16</xdr:row>
          <xdr:rowOff>38100</xdr:rowOff>
        </xdr:from>
        <xdr:to>
          <xdr:col>15</xdr:col>
          <xdr:colOff>95250</xdr:colOff>
          <xdr:row>16</xdr:row>
          <xdr:rowOff>247650</xdr:rowOff>
        </xdr:to>
        <xdr:sp macro="" textlink="">
          <xdr:nvSpPr>
            <xdr:cNvPr id="46108" name="Check Box 28" hidden="1">
              <a:extLst>
                <a:ext uri="{63B3BB69-23CF-44E3-9099-C40C66FF867C}">
                  <a14:compatExt spid="_x0000_s46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28575</xdr:rowOff>
        </xdr:from>
        <xdr:to>
          <xdr:col>12</xdr:col>
          <xdr:colOff>0</xdr:colOff>
          <xdr:row>17</xdr:row>
          <xdr:rowOff>238125</xdr:rowOff>
        </xdr:to>
        <xdr:sp macro="" textlink="">
          <xdr:nvSpPr>
            <xdr:cNvPr id="46109" name="Check Box 29" hidden="1">
              <a:extLst>
                <a:ext uri="{63B3BB69-23CF-44E3-9099-C40C66FF867C}">
                  <a14:compatExt spid="_x0000_s46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17</xdr:row>
          <xdr:rowOff>38100</xdr:rowOff>
        </xdr:from>
        <xdr:to>
          <xdr:col>15</xdr:col>
          <xdr:colOff>95250</xdr:colOff>
          <xdr:row>17</xdr:row>
          <xdr:rowOff>247650</xdr:rowOff>
        </xdr:to>
        <xdr:sp macro="" textlink="">
          <xdr:nvSpPr>
            <xdr:cNvPr id="46110" name="Check Box 30" hidden="1">
              <a:extLst>
                <a:ext uri="{63B3BB69-23CF-44E3-9099-C40C66FF867C}">
                  <a14:compatExt spid="_x0000_s46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18</xdr:row>
          <xdr:rowOff>28575</xdr:rowOff>
        </xdr:from>
        <xdr:to>
          <xdr:col>12</xdr:col>
          <xdr:colOff>0</xdr:colOff>
          <xdr:row>18</xdr:row>
          <xdr:rowOff>238125</xdr:rowOff>
        </xdr:to>
        <xdr:sp macro="" textlink="">
          <xdr:nvSpPr>
            <xdr:cNvPr id="46111" name="Check Box 31" hidden="1">
              <a:extLst>
                <a:ext uri="{63B3BB69-23CF-44E3-9099-C40C66FF867C}">
                  <a14:compatExt spid="_x0000_s46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18</xdr:row>
          <xdr:rowOff>38100</xdr:rowOff>
        </xdr:from>
        <xdr:to>
          <xdr:col>15</xdr:col>
          <xdr:colOff>95250</xdr:colOff>
          <xdr:row>18</xdr:row>
          <xdr:rowOff>247650</xdr:rowOff>
        </xdr:to>
        <xdr:sp macro="" textlink="">
          <xdr:nvSpPr>
            <xdr:cNvPr id="46112" name="Check Box 32" hidden="1">
              <a:extLst>
                <a:ext uri="{63B3BB69-23CF-44E3-9099-C40C66FF867C}">
                  <a14:compatExt spid="_x0000_s46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28575</xdr:rowOff>
        </xdr:from>
        <xdr:to>
          <xdr:col>12</xdr:col>
          <xdr:colOff>0</xdr:colOff>
          <xdr:row>19</xdr:row>
          <xdr:rowOff>238125</xdr:rowOff>
        </xdr:to>
        <xdr:sp macro="" textlink="">
          <xdr:nvSpPr>
            <xdr:cNvPr id="46113" name="Check Box 33" hidden="1">
              <a:extLst>
                <a:ext uri="{63B3BB69-23CF-44E3-9099-C40C66FF867C}">
                  <a14:compatExt spid="_x0000_s46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19</xdr:row>
          <xdr:rowOff>38100</xdr:rowOff>
        </xdr:from>
        <xdr:to>
          <xdr:col>15</xdr:col>
          <xdr:colOff>95250</xdr:colOff>
          <xdr:row>19</xdr:row>
          <xdr:rowOff>247650</xdr:rowOff>
        </xdr:to>
        <xdr:sp macro="" textlink="">
          <xdr:nvSpPr>
            <xdr:cNvPr id="46114" name="Check Box 34" hidden="1">
              <a:extLst>
                <a:ext uri="{63B3BB69-23CF-44E3-9099-C40C66FF867C}">
                  <a14:compatExt spid="_x0000_s46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20</xdr:row>
          <xdr:rowOff>28575</xdr:rowOff>
        </xdr:from>
        <xdr:to>
          <xdr:col>12</xdr:col>
          <xdr:colOff>0</xdr:colOff>
          <xdr:row>20</xdr:row>
          <xdr:rowOff>238125</xdr:rowOff>
        </xdr:to>
        <xdr:sp macro="" textlink="">
          <xdr:nvSpPr>
            <xdr:cNvPr id="46115" name="Check Box 35" hidden="1">
              <a:extLst>
                <a:ext uri="{63B3BB69-23CF-44E3-9099-C40C66FF867C}">
                  <a14:compatExt spid="_x0000_s46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20</xdr:row>
          <xdr:rowOff>38100</xdr:rowOff>
        </xdr:from>
        <xdr:to>
          <xdr:col>15</xdr:col>
          <xdr:colOff>95250</xdr:colOff>
          <xdr:row>20</xdr:row>
          <xdr:rowOff>247650</xdr:rowOff>
        </xdr:to>
        <xdr:sp macro="" textlink="">
          <xdr:nvSpPr>
            <xdr:cNvPr id="46116" name="Check Box 36" hidden="1">
              <a:extLst>
                <a:ext uri="{63B3BB69-23CF-44E3-9099-C40C66FF867C}">
                  <a14:compatExt spid="_x0000_s46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21</xdr:row>
          <xdr:rowOff>28575</xdr:rowOff>
        </xdr:from>
        <xdr:to>
          <xdr:col>12</xdr:col>
          <xdr:colOff>0</xdr:colOff>
          <xdr:row>21</xdr:row>
          <xdr:rowOff>238125</xdr:rowOff>
        </xdr:to>
        <xdr:sp macro="" textlink="">
          <xdr:nvSpPr>
            <xdr:cNvPr id="46117" name="Check Box 37" hidden="1">
              <a:extLst>
                <a:ext uri="{63B3BB69-23CF-44E3-9099-C40C66FF867C}">
                  <a14:compatExt spid="_x0000_s46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21</xdr:row>
          <xdr:rowOff>38100</xdr:rowOff>
        </xdr:from>
        <xdr:to>
          <xdr:col>15</xdr:col>
          <xdr:colOff>95250</xdr:colOff>
          <xdr:row>21</xdr:row>
          <xdr:rowOff>247650</xdr:rowOff>
        </xdr:to>
        <xdr:sp macro="" textlink="">
          <xdr:nvSpPr>
            <xdr:cNvPr id="46118" name="Check Box 38" hidden="1">
              <a:extLst>
                <a:ext uri="{63B3BB69-23CF-44E3-9099-C40C66FF867C}">
                  <a14:compatExt spid="_x0000_s46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22</xdr:row>
          <xdr:rowOff>28575</xdr:rowOff>
        </xdr:from>
        <xdr:to>
          <xdr:col>12</xdr:col>
          <xdr:colOff>0</xdr:colOff>
          <xdr:row>22</xdr:row>
          <xdr:rowOff>238125</xdr:rowOff>
        </xdr:to>
        <xdr:sp macro="" textlink="">
          <xdr:nvSpPr>
            <xdr:cNvPr id="46119" name="Check Box 39" hidden="1">
              <a:extLst>
                <a:ext uri="{63B3BB69-23CF-44E3-9099-C40C66FF867C}">
                  <a14:compatExt spid="_x0000_s46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22</xdr:row>
          <xdr:rowOff>38100</xdr:rowOff>
        </xdr:from>
        <xdr:to>
          <xdr:col>15</xdr:col>
          <xdr:colOff>95250</xdr:colOff>
          <xdr:row>22</xdr:row>
          <xdr:rowOff>247650</xdr:rowOff>
        </xdr:to>
        <xdr:sp macro="" textlink="">
          <xdr:nvSpPr>
            <xdr:cNvPr id="46120" name="Check Box 40" hidden="1">
              <a:extLst>
                <a:ext uri="{63B3BB69-23CF-44E3-9099-C40C66FF867C}">
                  <a14:compatExt spid="_x0000_s46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23</xdr:row>
          <xdr:rowOff>28575</xdr:rowOff>
        </xdr:from>
        <xdr:to>
          <xdr:col>12</xdr:col>
          <xdr:colOff>0</xdr:colOff>
          <xdr:row>23</xdr:row>
          <xdr:rowOff>238125</xdr:rowOff>
        </xdr:to>
        <xdr:sp macro="" textlink="">
          <xdr:nvSpPr>
            <xdr:cNvPr id="46121" name="Check Box 41" hidden="1">
              <a:extLst>
                <a:ext uri="{63B3BB69-23CF-44E3-9099-C40C66FF867C}">
                  <a14:compatExt spid="_x0000_s46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23</xdr:row>
          <xdr:rowOff>38100</xdr:rowOff>
        </xdr:from>
        <xdr:to>
          <xdr:col>15</xdr:col>
          <xdr:colOff>95250</xdr:colOff>
          <xdr:row>23</xdr:row>
          <xdr:rowOff>247650</xdr:rowOff>
        </xdr:to>
        <xdr:sp macro="" textlink="">
          <xdr:nvSpPr>
            <xdr:cNvPr id="46122" name="Check Box 42" hidden="1">
              <a:extLst>
                <a:ext uri="{63B3BB69-23CF-44E3-9099-C40C66FF867C}">
                  <a14:compatExt spid="_x0000_s46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24</xdr:row>
          <xdr:rowOff>28575</xdr:rowOff>
        </xdr:from>
        <xdr:to>
          <xdr:col>12</xdr:col>
          <xdr:colOff>0</xdr:colOff>
          <xdr:row>24</xdr:row>
          <xdr:rowOff>238125</xdr:rowOff>
        </xdr:to>
        <xdr:sp macro="" textlink="">
          <xdr:nvSpPr>
            <xdr:cNvPr id="46123" name="Check Box 43" hidden="1">
              <a:extLst>
                <a:ext uri="{63B3BB69-23CF-44E3-9099-C40C66FF867C}">
                  <a14:compatExt spid="_x0000_s46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24</xdr:row>
          <xdr:rowOff>38100</xdr:rowOff>
        </xdr:from>
        <xdr:to>
          <xdr:col>15</xdr:col>
          <xdr:colOff>95250</xdr:colOff>
          <xdr:row>24</xdr:row>
          <xdr:rowOff>247650</xdr:rowOff>
        </xdr:to>
        <xdr:sp macro="" textlink="">
          <xdr:nvSpPr>
            <xdr:cNvPr id="46124" name="Check Box 44" hidden="1">
              <a:extLst>
                <a:ext uri="{63B3BB69-23CF-44E3-9099-C40C66FF867C}">
                  <a14:compatExt spid="_x0000_s46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25</xdr:row>
          <xdr:rowOff>28575</xdr:rowOff>
        </xdr:from>
        <xdr:to>
          <xdr:col>12</xdr:col>
          <xdr:colOff>0</xdr:colOff>
          <xdr:row>25</xdr:row>
          <xdr:rowOff>238125</xdr:rowOff>
        </xdr:to>
        <xdr:sp macro="" textlink="">
          <xdr:nvSpPr>
            <xdr:cNvPr id="46125" name="Check Box 45" hidden="1">
              <a:extLst>
                <a:ext uri="{63B3BB69-23CF-44E3-9099-C40C66FF867C}">
                  <a14:compatExt spid="_x0000_s46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25</xdr:row>
          <xdr:rowOff>38100</xdr:rowOff>
        </xdr:from>
        <xdr:to>
          <xdr:col>15</xdr:col>
          <xdr:colOff>95250</xdr:colOff>
          <xdr:row>25</xdr:row>
          <xdr:rowOff>247650</xdr:rowOff>
        </xdr:to>
        <xdr:sp macro="" textlink="">
          <xdr:nvSpPr>
            <xdr:cNvPr id="46126" name="Check Box 46" hidden="1">
              <a:extLst>
                <a:ext uri="{63B3BB69-23CF-44E3-9099-C40C66FF867C}">
                  <a14:compatExt spid="_x0000_s46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26</xdr:row>
          <xdr:rowOff>28575</xdr:rowOff>
        </xdr:from>
        <xdr:to>
          <xdr:col>12</xdr:col>
          <xdr:colOff>0</xdr:colOff>
          <xdr:row>26</xdr:row>
          <xdr:rowOff>238125</xdr:rowOff>
        </xdr:to>
        <xdr:sp macro="" textlink="">
          <xdr:nvSpPr>
            <xdr:cNvPr id="46127" name="Check Box 47" hidden="1">
              <a:extLst>
                <a:ext uri="{63B3BB69-23CF-44E3-9099-C40C66FF867C}">
                  <a14:compatExt spid="_x0000_s46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26</xdr:row>
          <xdr:rowOff>38100</xdr:rowOff>
        </xdr:from>
        <xdr:to>
          <xdr:col>15</xdr:col>
          <xdr:colOff>95250</xdr:colOff>
          <xdr:row>26</xdr:row>
          <xdr:rowOff>247650</xdr:rowOff>
        </xdr:to>
        <xdr:sp macro="" textlink="">
          <xdr:nvSpPr>
            <xdr:cNvPr id="46128" name="Check Box 48" hidden="1">
              <a:extLst>
                <a:ext uri="{63B3BB69-23CF-44E3-9099-C40C66FF867C}">
                  <a14:compatExt spid="_x0000_s46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27</xdr:row>
          <xdr:rowOff>28575</xdr:rowOff>
        </xdr:from>
        <xdr:to>
          <xdr:col>12</xdr:col>
          <xdr:colOff>0</xdr:colOff>
          <xdr:row>27</xdr:row>
          <xdr:rowOff>238125</xdr:rowOff>
        </xdr:to>
        <xdr:sp macro="" textlink="">
          <xdr:nvSpPr>
            <xdr:cNvPr id="46129" name="Check Box 49" hidden="1">
              <a:extLst>
                <a:ext uri="{63B3BB69-23CF-44E3-9099-C40C66FF867C}">
                  <a14:compatExt spid="_x0000_s46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27</xdr:row>
          <xdr:rowOff>38100</xdr:rowOff>
        </xdr:from>
        <xdr:to>
          <xdr:col>15</xdr:col>
          <xdr:colOff>95250</xdr:colOff>
          <xdr:row>27</xdr:row>
          <xdr:rowOff>247650</xdr:rowOff>
        </xdr:to>
        <xdr:sp macro="" textlink="">
          <xdr:nvSpPr>
            <xdr:cNvPr id="46130" name="Check Box 50" hidden="1">
              <a:extLst>
                <a:ext uri="{63B3BB69-23CF-44E3-9099-C40C66FF867C}">
                  <a14:compatExt spid="_x0000_s46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28</xdr:row>
          <xdr:rowOff>28575</xdr:rowOff>
        </xdr:from>
        <xdr:to>
          <xdr:col>12</xdr:col>
          <xdr:colOff>0</xdr:colOff>
          <xdr:row>28</xdr:row>
          <xdr:rowOff>238125</xdr:rowOff>
        </xdr:to>
        <xdr:sp macro="" textlink="">
          <xdr:nvSpPr>
            <xdr:cNvPr id="46131" name="Check Box 51" hidden="1">
              <a:extLst>
                <a:ext uri="{63B3BB69-23CF-44E3-9099-C40C66FF867C}">
                  <a14:compatExt spid="_x0000_s46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28</xdr:row>
          <xdr:rowOff>38100</xdr:rowOff>
        </xdr:from>
        <xdr:to>
          <xdr:col>15</xdr:col>
          <xdr:colOff>95250</xdr:colOff>
          <xdr:row>28</xdr:row>
          <xdr:rowOff>247650</xdr:rowOff>
        </xdr:to>
        <xdr:sp macro="" textlink="">
          <xdr:nvSpPr>
            <xdr:cNvPr id="46132" name="Check Box 52" hidden="1">
              <a:extLst>
                <a:ext uri="{63B3BB69-23CF-44E3-9099-C40C66FF867C}">
                  <a14:compatExt spid="_x0000_s46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29</xdr:row>
          <xdr:rowOff>28575</xdr:rowOff>
        </xdr:from>
        <xdr:to>
          <xdr:col>12</xdr:col>
          <xdr:colOff>0</xdr:colOff>
          <xdr:row>29</xdr:row>
          <xdr:rowOff>238125</xdr:rowOff>
        </xdr:to>
        <xdr:sp macro="" textlink="">
          <xdr:nvSpPr>
            <xdr:cNvPr id="46133" name="Check Box 53" hidden="1">
              <a:extLst>
                <a:ext uri="{63B3BB69-23CF-44E3-9099-C40C66FF867C}">
                  <a14:compatExt spid="_x0000_s46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29</xdr:row>
          <xdr:rowOff>38100</xdr:rowOff>
        </xdr:from>
        <xdr:to>
          <xdr:col>15</xdr:col>
          <xdr:colOff>95250</xdr:colOff>
          <xdr:row>29</xdr:row>
          <xdr:rowOff>247650</xdr:rowOff>
        </xdr:to>
        <xdr:sp macro="" textlink="">
          <xdr:nvSpPr>
            <xdr:cNvPr id="46134" name="Check Box 54" hidden="1">
              <a:extLst>
                <a:ext uri="{63B3BB69-23CF-44E3-9099-C40C66FF867C}">
                  <a14:compatExt spid="_x0000_s46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30</xdr:row>
          <xdr:rowOff>28575</xdr:rowOff>
        </xdr:from>
        <xdr:to>
          <xdr:col>12</xdr:col>
          <xdr:colOff>0</xdr:colOff>
          <xdr:row>30</xdr:row>
          <xdr:rowOff>238125</xdr:rowOff>
        </xdr:to>
        <xdr:sp macro="" textlink="">
          <xdr:nvSpPr>
            <xdr:cNvPr id="46135" name="Check Box 55" hidden="1">
              <a:extLst>
                <a:ext uri="{63B3BB69-23CF-44E3-9099-C40C66FF867C}">
                  <a14:compatExt spid="_x0000_s46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30</xdr:row>
          <xdr:rowOff>38100</xdr:rowOff>
        </xdr:from>
        <xdr:to>
          <xdr:col>15</xdr:col>
          <xdr:colOff>95250</xdr:colOff>
          <xdr:row>30</xdr:row>
          <xdr:rowOff>247650</xdr:rowOff>
        </xdr:to>
        <xdr:sp macro="" textlink="">
          <xdr:nvSpPr>
            <xdr:cNvPr id="46136" name="Check Box 56" hidden="1">
              <a:extLst>
                <a:ext uri="{63B3BB69-23CF-44E3-9099-C40C66FF867C}">
                  <a14:compatExt spid="_x0000_s46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31</xdr:row>
          <xdr:rowOff>28575</xdr:rowOff>
        </xdr:from>
        <xdr:to>
          <xdr:col>12</xdr:col>
          <xdr:colOff>0</xdr:colOff>
          <xdr:row>31</xdr:row>
          <xdr:rowOff>238125</xdr:rowOff>
        </xdr:to>
        <xdr:sp macro="" textlink="">
          <xdr:nvSpPr>
            <xdr:cNvPr id="46137" name="Check Box 57" hidden="1">
              <a:extLst>
                <a:ext uri="{63B3BB69-23CF-44E3-9099-C40C66FF867C}">
                  <a14:compatExt spid="_x0000_s46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31</xdr:row>
          <xdr:rowOff>38100</xdr:rowOff>
        </xdr:from>
        <xdr:to>
          <xdr:col>15</xdr:col>
          <xdr:colOff>95250</xdr:colOff>
          <xdr:row>31</xdr:row>
          <xdr:rowOff>247650</xdr:rowOff>
        </xdr:to>
        <xdr:sp macro="" textlink="">
          <xdr:nvSpPr>
            <xdr:cNvPr id="46138" name="Check Box 58" hidden="1">
              <a:extLst>
                <a:ext uri="{63B3BB69-23CF-44E3-9099-C40C66FF867C}">
                  <a14:compatExt spid="_x0000_s46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32</xdr:row>
          <xdr:rowOff>28575</xdr:rowOff>
        </xdr:from>
        <xdr:to>
          <xdr:col>12</xdr:col>
          <xdr:colOff>0</xdr:colOff>
          <xdr:row>32</xdr:row>
          <xdr:rowOff>238125</xdr:rowOff>
        </xdr:to>
        <xdr:sp macro="" textlink="">
          <xdr:nvSpPr>
            <xdr:cNvPr id="46139" name="Check Box 59" hidden="1">
              <a:extLst>
                <a:ext uri="{63B3BB69-23CF-44E3-9099-C40C66FF867C}">
                  <a14:compatExt spid="_x0000_s46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32</xdr:row>
          <xdr:rowOff>38100</xdr:rowOff>
        </xdr:from>
        <xdr:to>
          <xdr:col>15</xdr:col>
          <xdr:colOff>95250</xdr:colOff>
          <xdr:row>32</xdr:row>
          <xdr:rowOff>247650</xdr:rowOff>
        </xdr:to>
        <xdr:sp macro="" textlink="">
          <xdr:nvSpPr>
            <xdr:cNvPr id="46140" name="Check Box 60" hidden="1">
              <a:extLst>
                <a:ext uri="{63B3BB69-23CF-44E3-9099-C40C66FF867C}">
                  <a14:compatExt spid="_x0000_s46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13</xdr:row>
          <xdr:rowOff>28575</xdr:rowOff>
        </xdr:from>
        <xdr:to>
          <xdr:col>12</xdr:col>
          <xdr:colOff>0</xdr:colOff>
          <xdr:row>13</xdr:row>
          <xdr:rowOff>238125</xdr:rowOff>
        </xdr:to>
        <xdr:sp macro="" textlink="">
          <xdr:nvSpPr>
            <xdr:cNvPr id="47105" name="Check Box 1" hidden="1">
              <a:extLst>
                <a:ext uri="{63B3BB69-23CF-44E3-9099-C40C66FF867C}">
                  <a14:compatExt spid="_x0000_s47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13</xdr:row>
          <xdr:rowOff>38100</xdr:rowOff>
        </xdr:from>
        <xdr:to>
          <xdr:col>15</xdr:col>
          <xdr:colOff>95250</xdr:colOff>
          <xdr:row>13</xdr:row>
          <xdr:rowOff>247650</xdr:rowOff>
        </xdr:to>
        <xdr:sp macro="" textlink="">
          <xdr:nvSpPr>
            <xdr:cNvPr id="47106" name="Check Box 2" hidden="1">
              <a:extLst>
                <a:ext uri="{63B3BB69-23CF-44E3-9099-C40C66FF867C}">
                  <a14:compatExt spid="_x0000_s47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</xdr:row>
          <xdr:rowOff>66675</xdr:rowOff>
        </xdr:from>
        <xdr:to>
          <xdr:col>7</xdr:col>
          <xdr:colOff>9525</xdr:colOff>
          <xdr:row>3</xdr:row>
          <xdr:rowOff>266700</xdr:rowOff>
        </xdr:to>
        <xdr:sp macro="" textlink="">
          <xdr:nvSpPr>
            <xdr:cNvPr id="47107" name="Option Button 3" hidden="1">
              <a:extLst>
                <a:ext uri="{63B3BB69-23CF-44E3-9099-C40C66FF867C}">
                  <a14:compatExt spid="_x0000_s47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</xdr:row>
          <xdr:rowOff>66675</xdr:rowOff>
        </xdr:from>
        <xdr:to>
          <xdr:col>7</xdr:col>
          <xdr:colOff>523875</xdr:colOff>
          <xdr:row>3</xdr:row>
          <xdr:rowOff>266700</xdr:rowOff>
        </xdr:to>
        <xdr:sp macro="" textlink="">
          <xdr:nvSpPr>
            <xdr:cNvPr id="47108" name="Option Button 4" hidden="1">
              <a:extLst>
                <a:ext uri="{63B3BB69-23CF-44E3-9099-C40C66FF867C}">
                  <a14:compatExt spid="_x0000_s47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3</xdr:row>
          <xdr:rowOff>66675</xdr:rowOff>
        </xdr:from>
        <xdr:to>
          <xdr:col>8</xdr:col>
          <xdr:colOff>695325</xdr:colOff>
          <xdr:row>3</xdr:row>
          <xdr:rowOff>266700</xdr:rowOff>
        </xdr:to>
        <xdr:sp macro="" textlink="">
          <xdr:nvSpPr>
            <xdr:cNvPr id="47109" name="Option Button 5" hidden="1">
              <a:extLst>
                <a:ext uri="{63B3BB69-23CF-44E3-9099-C40C66FF867C}">
                  <a14:compatExt spid="_x0000_s47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3</xdr:row>
          <xdr:rowOff>66675</xdr:rowOff>
        </xdr:from>
        <xdr:to>
          <xdr:col>8</xdr:col>
          <xdr:colOff>1209675</xdr:colOff>
          <xdr:row>3</xdr:row>
          <xdr:rowOff>266700</xdr:rowOff>
        </xdr:to>
        <xdr:sp macro="" textlink="">
          <xdr:nvSpPr>
            <xdr:cNvPr id="47110" name="Option Button 6" hidden="1">
              <a:extLst>
                <a:ext uri="{63B3BB69-23CF-44E3-9099-C40C66FF867C}">
                  <a14:compatExt spid="_x0000_s47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885825</xdr:colOff>
          <xdr:row>3</xdr:row>
          <xdr:rowOff>66675</xdr:rowOff>
        </xdr:from>
        <xdr:to>
          <xdr:col>8</xdr:col>
          <xdr:colOff>1724025</xdr:colOff>
          <xdr:row>3</xdr:row>
          <xdr:rowOff>266700</xdr:rowOff>
        </xdr:to>
        <xdr:sp macro="" textlink="">
          <xdr:nvSpPr>
            <xdr:cNvPr id="47111" name="Option Button 7" hidden="1">
              <a:extLst>
                <a:ext uri="{63B3BB69-23CF-44E3-9099-C40C66FF867C}">
                  <a14:compatExt spid="_x0000_s47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1400175</xdr:colOff>
          <xdr:row>3</xdr:row>
          <xdr:rowOff>66675</xdr:rowOff>
        </xdr:from>
        <xdr:to>
          <xdr:col>9</xdr:col>
          <xdr:colOff>114300</xdr:colOff>
          <xdr:row>3</xdr:row>
          <xdr:rowOff>266700</xdr:rowOff>
        </xdr:to>
        <xdr:sp macro="" textlink="">
          <xdr:nvSpPr>
            <xdr:cNvPr id="47112" name="Option Button 8" hidden="1">
              <a:extLst>
                <a:ext uri="{63B3BB69-23CF-44E3-9099-C40C66FF867C}">
                  <a14:compatExt spid="_x0000_s47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1914525</xdr:colOff>
          <xdr:row>3</xdr:row>
          <xdr:rowOff>66675</xdr:rowOff>
        </xdr:from>
        <xdr:to>
          <xdr:col>11</xdr:col>
          <xdr:colOff>142875</xdr:colOff>
          <xdr:row>3</xdr:row>
          <xdr:rowOff>266700</xdr:rowOff>
        </xdr:to>
        <xdr:sp macro="" textlink="">
          <xdr:nvSpPr>
            <xdr:cNvPr id="47113" name="Option Button 9" hidden="1">
              <a:extLst>
                <a:ext uri="{63B3BB69-23CF-44E3-9099-C40C66FF867C}">
                  <a14:compatExt spid="_x0000_s47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</xdr:row>
          <xdr:rowOff>66675</xdr:rowOff>
        </xdr:from>
        <xdr:to>
          <xdr:col>13</xdr:col>
          <xdr:colOff>152400</xdr:colOff>
          <xdr:row>3</xdr:row>
          <xdr:rowOff>266700</xdr:rowOff>
        </xdr:to>
        <xdr:sp macro="" textlink="">
          <xdr:nvSpPr>
            <xdr:cNvPr id="47114" name="Option Button 10" hidden="1">
              <a:extLst>
                <a:ext uri="{63B3BB69-23CF-44E3-9099-C40C66FF867C}">
                  <a14:compatExt spid="_x0000_s47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2</xdr:row>
          <xdr:rowOff>266700</xdr:rowOff>
        </xdr:from>
        <xdr:to>
          <xdr:col>15</xdr:col>
          <xdr:colOff>228600</xdr:colOff>
          <xdr:row>4</xdr:row>
          <xdr:rowOff>9525</xdr:rowOff>
        </xdr:to>
        <xdr:sp macro="" textlink="">
          <xdr:nvSpPr>
            <xdr:cNvPr id="47115" name="Group Box 11" hidden="1">
              <a:extLst>
                <a:ext uri="{63B3BB69-23CF-44E3-9099-C40C66FF867C}">
                  <a14:compatExt spid="_x0000_s47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76200</xdr:rowOff>
        </xdr:from>
        <xdr:to>
          <xdr:col>7</xdr:col>
          <xdr:colOff>0</xdr:colOff>
          <xdr:row>4</xdr:row>
          <xdr:rowOff>276225</xdr:rowOff>
        </xdr:to>
        <xdr:sp macro="" textlink="">
          <xdr:nvSpPr>
            <xdr:cNvPr id="47116" name="Option Button 12" hidden="1">
              <a:extLst>
                <a:ext uri="{63B3BB69-23CF-44E3-9099-C40C66FF867C}">
                  <a14:compatExt spid="_x0000_s47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</xdr:row>
          <xdr:rowOff>76200</xdr:rowOff>
        </xdr:from>
        <xdr:to>
          <xdr:col>7</xdr:col>
          <xdr:colOff>514350</xdr:colOff>
          <xdr:row>4</xdr:row>
          <xdr:rowOff>276225</xdr:rowOff>
        </xdr:to>
        <xdr:sp macro="" textlink="">
          <xdr:nvSpPr>
            <xdr:cNvPr id="47117" name="Option Button 13" hidden="1">
              <a:extLst>
                <a:ext uri="{63B3BB69-23CF-44E3-9099-C40C66FF867C}">
                  <a14:compatExt spid="_x0000_s47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</xdr:row>
          <xdr:rowOff>76200</xdr:rowOff>
        </xdr:from>
        <xdr:to>
          <xdr:col>8</xdr:col>
          <xdr:colOff>171450</xdr:colOff>
          <xdr:row>4</xdr:row>
          <xdr:rowOff>276225</xdr:rowOff>
        </xdr:to>
        <xdr:sp macro="" textlink="">
          <xdr:nvSpPr>
            <xdr:cNvPr id="47118" name="Option Button 14" hidden="1">
              <a:extLst>
                <a:ext uri="{63B3BB69-23CF-44E3-9099-C40C66FF867C}">
                  <a14:compatExt spid="_x0000_s47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</xdr:row>
          <xdr:rowOff>76200</xdr:rowOff>
        </xdr:from>
        <xdr:to>
          <xdr:col>8</xdr:col>
          <xdr:colOff>685800</xdr:colOff>
          <xdr:row>4</xdr:row>
          <xdr:rowOff>276225</xdr:rowOff>
        </xdr:to>
        <xdr:sp macro="" textlink="">
          <xdr:nvSpPr>
            <xdr:cNvPr id="47119" name="Option Button 15" hidden="1">
              <a:extLst>
                <a:ext uri="{63B3BB69-23CF-44E3-9099-C40C66FF867C}">
                  <a14:compatExt spid="_x0000_s47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4</xdr:row>
          <xdr:rowOff>76200</xdr:rowOff>
        </xdr:from>
        <xdr:to>
          <xdr:col>8</xdr:col>
          <xdr:colOff>1200150</xdr:colOff>
          <xdr:row>4</xdr:row>
          <xdr:rowOff>276225</xdr:rowOff>
        </xdr:to>
        <xdr:sp macro="" textlink="">
          <xdr:nvSpPr>
            <xdr:cNvPr id="47120" name="Option Button 16" hidden="1">
              <a:extLst>
                <a:ext uri="{63B3BB69-23CF-44E3-9099-C40C66FF867C}">
                  <a14:compatExt spid="_x0000_s47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876300</xdr:colOff>
          <xdr:row>4</xdr:row>
          <xdr:rowOff>76200</xdr:rowOff>
        </xdr:from>
        <xdr:to>
          <xdr:col>8</xdr:col>
          <xdr:colOff>1714500</xdr:colOff>
          <xdr:row>4</xdr:row>
          <xdr:rowOff>276225</xdr:rowOff>
        </xdr:to>
        <xdr:sp macro="" textlink="">
          <xdr:nvSpPr>
            <xdr:cNvPr id="47121" name="Option Button 17" hidden="1">
              <a:extLst>
                <a:ext uri="{63B3BB69-23CF-44E3-9099-C40C66FF867C}">
                  <a14:compatExt spid="_x0000_s47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1390650</xdr:colOff>
          <xdr:row>4</xdr:row>
          <xdr:rowOff>76200</xdr:rowOff>
        </xdr:from>
        <xdr:to>
          <xdr:col>9</xdr:col>
          <xdr:colOff>104775</xdr:colOff>
          <xdr:row>4</xdr:row>
          <xdr:rowOff>276225</xdr:rowOff>
        </xdr:to>
        <xdr:sp macro="" textlink="">
          <xdr:nvSpPr>
            <xdr:cNvPr id="47122" name="Option Button 18" hidden="1">
              <a:extLst>
                <a:ext uri="{63B3BB69-23CF-44E3-9099-C40C66FF867C}">
                  <a14:compatExt spid="_x0000_s47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1905000</xdr:colOff>
          <xdr:row>4</xdr:row>
          <xdr:rowOff>76200</xdr:rowOff>
        </xdr:from>
        <xdr:to>
          <xdr:col>11</xdr:col>
          <xdr:colOff>133350</xdr:colOff>
          <xdr:row>4</xdr:row>
          <xdr:rowOff>276225</xdr:rowOff>
        </xdr:to>
        <xdr:sp macro="" textlink="">
          <xdr:nvSpPr>
            <xdr:cNvPr id="47123" name="Option Button 19" hidden="1">
              <a:extLst>
                <a:ext uri="{63B3BB69-23CF-44E3-9099-C40C66FF867C}">
                  <a14:compatExt spid="_x0000_s47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</xdr:row>
          <xdr:rowOff>76200</xdr:rowOff>
        </xdr:from>
        <xdr:to>
          <xdr:col>13</xdr:col>
          <xdr:colOff>152400</xdr:colOff>
          <xdr:row>4</xdr:row>
          <xdr:rowOff>276225</xdr:rowOff>
        </xdr:to>
        <xdr:sp macro="" textlink="">
          <xdr:nvSpPr>
            <xdr:cNvPr id="47124" name="Option Button 20" hidden="1">
              <a:extLst>
                <a:ext uri="{63B3BB69-23CF-44E3-9099-C40C66FF867C}">
                  <a14:compatExt spid="_x0000_s47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</xdr:row>
          <xdr:rowOff>57150</xdr:rowOff>
        </xdr:from>
        <xdr:to>
          <xdr:col>15</xdr:col>
          <xdr:colOff>228600</xdr:colOff>
          <xdr:row>5</xdr:row>
          <xdr:rowOff>133350</xdr:rowOff>
        </xdr:to>
        <xdr:sp macro="" textlink="">
          <xdr:nvSpPr>
            <xdr:cNvPr id="47125" name="Group Box 21" hidden="1">
              <a:extLst>
                <a:ext uri="{63B3BB69-23CF-44E3-9099-C40C66FF867C}">
                  <a14:compatExt spid="_x0000_s47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76200</xdr:rowOff>
        </xdr:from>
        <xdr:to>
          <xdr:col>15</xdr:col>
          <xdr:colOff>180975</xdr:colOff>
          <xdr:row>4</xdr:row>
          <xdr:rowOff>276225</xdr:rowOff>
        </xdr:to>
        <xdr:sp macro="" textlink="">
          <xdr:nvSpPr>
            <xdr:cNvPr id="47126" name="Option Button 22" hidden="1">
              <a:extLst>
                <a:ext uri="{63B3BB69-23CF-44E3-9099-C40C66FF867C}">
                  <a14:compatExt spid="_x0000_s47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14</xdr:row>
          <xdr:rowOff>28575</xdr:rowOff>
        </xdr:from>
        <xdr:to>
          <xdr:col>12</xdr:col>
          <xdr:colOff>0</xdr:colOff>
          <xdr:row>14</xdr:row>
          <xdr:rowOff>238125</xdr:rowOff>
        </xdr:to>
        <xdr:sp macro="" textlink="">
          <xdr:nvSpPr>
            <xdr:cNvPr id="47127" name="Check Box 23" hidden="1">
              <a:extLst>
                <a:ext uri="{63B3BB69-23CF-44E3-9099-C40C66FF867C}">
                  <a14:compatExt spid="_x0000_s47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14</xdr:row>
          <xdr:rowOff>38100</xdr:rowOff>
        </xdr:from>
        <xdr:to>
          <xdr:col>15</xdr:col>
          <xdr:colOff>95250</xdr:colOff>
          <xdr:row>14</xdr:row>
          <xdr:rowOff>247650</xdr:rowOff>
        </xdr:to>
        <xdr:sp macro="" textlink="">
          <xdr:nvSpPr>
            <xdr:cNvPr id="47128" name="Check Box 24" hidden="1">
              <a:extLst>
                <a:ext uri="{63B3BB69-23CF-44E3-9099-C40C66FF867C}">
                  <a14:compatExt spid="_x0000_s47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15</xdr:row>
          <xdr:rowOff>28575</xdr:rowOff>
        </xdr:from>
        <xdr:to>
          <xdr:col>12</xdr:col>
          <xdr:colOff>0</xdr:colOff>
          <xdr:row>15</xdr:row>
          <xdr:rowOff>238125</xdr:rowOff>
        </xdr:to>
        <xdr:sp macro="" textlink="">
          <xdr:nvSpPr>
            <xdr:cNvPr id="47129" name="Check Box 25" hidden="1">
              <a:extLst>
                <a:ext uri="{63B3BB69-23CF-44E3-9099-C40C66FF867C}">
                  <a14:compatExt spid="_x0000_s47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15</xdr:row>
          <xdr:rowOff>38100</xdr:rowOff>
        </xdr:from>
        <xdr:to>
          <xdr:col>15</xdr:col>
          <xdr:colOff>95250</xdr:colOff>
          <xdr:row>15</xdr:row>
          <xdr:rowOff>247650</xdr:rowOff>
        </xdr:to>
        <xdr:sp macro="" textlink="">
          <xdr:nvSpPr>
            <xdr:cNvPr id="47130" name="Check Box 26" hidden="1">
              <a:extLst>
                <a:ext uri="{63B3BB69-23CF-44E3-9099-C40C66FF867C}">
                  <a14:compatExt spid="_x0000_s47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16</xdr:row>
          <xdr:rowOff>28575</xdr:rowOff>
        </xdr:from>
        <xdr:to>
          <xdr:col>12</xdr:col>
          <xdr:colOff>0</xdr:colOff>
          <xdr:row>16</xdr:row>
          <xdr:rowOff>238125</xdr:rowOff>
        </xdr:to>
        <xdr:sp macro="" textlink="">
          <xdr:nvSpPr>
            <xdr:cNvPr id="47131" name="Check Box 27" hidden="1">
              <a:extLst>
                <a:ext uri="{63B3BB69-23CF-44E3-9099-C40C66FF867C}">
                  <a14:compatExt spid="_x0000_s47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16</xdr:row>
          <xdr:rowOff>38100</xdr:rowOff>
        </xdr:from>
        <xdr:to>
          <xdr:col>15</xdr:col>
          <xdr:colOff>95250</xdr:colOff>
          <xdr:row>16</xdr:row>
          <xdr:rowOff>247650</xdr:rowOff>
        </xdr:to>
        <xdr:sp macro="" textlink="">
          <xdr:nvSpPr>
            <xdr:cNvPr id="47132" name="Check Box 28" hidden="1">
              <a:extLst>
                <a:ext uri="{63B3BB69-23CF-44E3-9099-C40C66FF867C}">
                  <a14:compatExt spid="_x0000_s47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28575</xdr:rowOff>
        </xdr:from>
        <xdr:to>
          <xdr:col>12</xdr:col>
          <xdr:colOff>0</xdr:colOff>
          <xdr:row>17</xdr:row>
          <xdr:rowOff>238125</xdr:rowOff>
        </xdr:to>
        <xdr:sp macro="" textlink="">
          <xdr:nvSpPr>
            <xdr:cNvPr id="47133" name="Check Box 29" hidden="1">
              <a:extLst>
                <a:ext uri="{63B3BB69-23CF-44E3-9099-C40C66FF867C}">
                  <a14:compatExt spid="_x0000_s47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17</xdr:row>
          <xdr:rowOff>38100</xdr:rowOff>
        </xdr:from>
        <xdr:to>
          <xdr:col>15</xdr:col>
          <xdr:colOff>95250</xdr:colOff>
          <xdr:row>17</xdr:row>
          <xdr:rowOff>247650</xdr:rowOff>
        </xdr:to>
        <xdr:sp macro="" textlink="">
          <xdr:nvSpPr>
            <xdr:cNvPr id="47134" name="Check Box 30" hidden="1">
              <a:extLst>
                <a:ext uri="{63B3BB69-23CF-44E3-9099-C40C66FF867C}">
                  <a14:compatExt spid="_x0000_s47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18</xdr:row>
          <xdr:rowOff>28575</xdr:rowOff>
        </xdr:from>
        <xdr:to>
          <xdr:col>12</xdr:col>
          <xdr:colOff>0</xdr:colOff>
          <xdr:row>18</xdr:row>
          <xdr:rowOff>238125</xdr:rowOff>
        </xdr:to>
        <xdr:sp macro="" textlink="">
          <xdr:nvSpPr>
            <xdr:cNvPr id="47135" name="Check Box 31" hidden="1">
              <a:extLst>
                <a:ext uri="{63B3BB69-23CF-44E3-9099-C40C66FF867C}">
                  <a14:compatExt spid="_x0000_s47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18</xdr:row>
          <xdr:rowOff>38100</xdr:rowOff>
        </xdr:from>
        <xdr:to>
          <xdr:col>15</xdr:col>
          <xdr:colOff>95250</xdr:colOff>
          <xdr:row>18</xdr:row>
          <xdr:rowOff>247650</xdr:rowOff>
        </xdr:to>
        <xdr:sp macro="" textlink="">
          <xdr:nvSpPr>
            <xdr:cNvPr id="47136" name="Check Box 32" hidden="1">
              <a:extLst>
                <a:ext uri="{63B3BB69-23CF-44E3-9099-C40C66FF867C}">
                  <a14:compatExt spid="_x0000_s47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28575</xdr:rowOff>
        </xdr:from>
        <xdr:to>
          <xdr:col>12</xdr:col>
          <xdr:colOff>0</xdr:colOff>
          <xdr:row>19</xdr:row>
          <xdr:rowOff>238125</xdr:rowOff>
        </xdr:to>
        <xdr:sp macro="" textlink="">
          <xdr:nvSpPr>
            <xdr:cNvPr id="47137" name="Check Box 33" hidden="1">
              <a:extLst>
                <a:ext uri="{63B3BB69-23CF-44E3-9099-C40C66FF867C}">
                  <a14:compatExt spid="_x0000_s47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19</xdr:row>
          <xdr:rowOff>38100</xdr:rowOff>
        </xdr:from>
        <xdr:to>
          <xdr:col>15</xdr:col>
          <xdr:colOff>95250</xdr:colOff>
          <xdr:row>19</xdr:row>
          <xdr:rowOff>247650</xdr:rowOff>
        </xdr:to>
        <xdr:sp macro="" textlink="">
          <xdr:nvSpPr>
            <xdr:cNvPr id="47138" name="Check Box 34" hidden="1">
              <a:extLst>
                <a:ext uri="{63B3BB69-23CF-44E3-9099-C40C66FF867C}">
                  <a14:compatExt spid="_x0000_s47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20</xdr:row>
          <xdr:rowOff>28575</xdr:rowOff>
        </xdr:from>
        <xdr:to>
          <xdr:col>12</xdr:col>
          <xdr:colOff>0</xdr:colOff>
          <xdr:row>20</xdr:row>
          <xdr:rowOff>238125</xdr:rowOff>
        </xdr:to>
        <xdr:sp macro="" textlink="">
          <xdr:nvSpPr>
            <xdr:cNvPr id="47139" name="Check Box 35" hidden="1">
              <a:extLst>
                <a:ext uri="{63B3BB69-23CF-44E3-9099-C40C66FF867C}">
                  <a14:compatExt spid="_x0000_s47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20</xdr:row>
          <xdr:rowOff>38100</xdr:rowOff>
        </xdr:from>
        <xdr:to>
          <xdr:col>15</xdr:col>
          <xdr:colOff>95250</xdr:colOff>
          <xdr:row>20</xdr:row>
          <xdr:rowOff>247650</xdr:rowOff>
        </xdr:to>
        <xdr:sp macro="" textlink="">
          <xdr:nvSpPr>
            <xdr:cNvPr id="47140" name="Check Box 36" hidden="1">
              <a:extLst>
                <a:ext uri="{63B3BB69-23CF-44E3-9099-C40C66FF867C}">
                  <a14:compatExt spid="_x0000_s47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21</xdr:row>
          <xdr:rowOff>28575</xdr:rowOff>
        </xdr:from>
        <xdr:to>
          <xdr:col>12</xdr:col>
          <xdr:colOff>0</xdr:colOff>
          <xdr:row>21</xdr:row>
          <xdr:rowOff>238125</xdr:rowOff>
        </xdr:to>
        <xdr:sp macro="" textlink="">
          <xdr:nvSpPr>
            <xdr:cNvPr id="47141" name="Check Box 37" hidden="1">
              <a:extLst>
                <a:ext uri="{63B3BB69-23CF-44E3-9099-C40C66FF867C}">
                  <a14:compatExt spid="_x0000_s47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21</xdr:row>
          <xdr:rowOff>38100</xdr:rowOff>
        </xdr:from>
        <xdr:to>
          <xdr:col>15</xdr:col>
          <xdr:colOff>95250</xdr:colOff>
          <xdr:row>21</xdr:row>
          <xdr:rowOff>247650</xdr:rowOff>
        </xdr:to>
        <xdr:sp macro="" textlink="">
          <xdr:nvSpPr>
            <xdr:cNvPr id="47142" name="Check Box 38" hidden="1">
              <a:extLst>
                <a:ext uri="{63B3BB69-23CF-44E3-9099-C40C66FF867C}">
                  <a14:compatExt spid="_x0000_s47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22</xdr:row>
          <xdr:rowOff>28575</xdr:rowOff>
        </xdr:from>
        <xdr:to>
          <xdr:col>12</xdr:col>
          <xdr:colOff>0</xdr:colOff>
          <xdr:row>22</xdr:row>
          <xdr:rowOff>238125</xdr:rowOff>
        </xdr:to>
        <xdr:sp macro="" textlink="">
          <xdr:nvSpPr>
            <xdr:cNvPr id="47143" name="Check Box 39" hidden="1">
              <a:extLst>
                <a:ext uri="{63B3BB69-23CF-44E3-9099-C40C66FF867C}">
                  <a14:compatExt spid="_x0000_s47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22</xdr:row>
          <xdr:rowOff>38100</xdr:rowOff>
        </xdr:from>
        <xdr:to>
          <xdr:col>15</xdr:col>
          <xdr:colOff>95250</xdr:colOff>
          <xdr:row>22</xdr:row>
          <xdr:rowOff>247650</xdr:rowOff>
        </xdr:to>
        <xdr:sp macro="" textlink="">
          <xdr:nvSpPr>
            <xdr:cNvPr id="47144" name="Check Box 40" hidden="1">
              <a:extLst>
                <a:ext uri="{63B3BB69-23CF-44E3-9099-C40C66FF867C}">
                  <a14:compatExt spid="_x0000_s47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23</xdr:row>
          <xdr:rowOff>28575</xdr:rowOff>
        </xdr:from>
        <xdr:to>
          <xdr:col>12</xdr:col>
          <xdr:colOff>0</xdr:colOff>
          <xdr:row>23</xdr:row>
          <xdr:rowOff>238125</xdr:rowOff>
        </xdr:to>
        <xdr:sp macro="" textlink="">
          <xdr:nvSpPr>
            <xdr:cNvPr id="47145" name="Check Box 41" hidden="1">
              <a:extLst>
                <a:ext uri="{63B3BB69-23CF-44E3-9099-C40C66FF867C}">
                  <a14:compatExt spid="_x0000_s47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23</xdr:row>
          <xdr:rowOff>38100</xdr:rowOff>
        </xdr:from>
        <xdr:to>
          <xdr:col>15</xdr:col>
          <xdr:colOff>95250</xdr:colOff>
          <xdr:row>23</xdr:row>
          <xdr:rowOff>247650</xdr:rowOff>
        </xdr:to>
        <xdr:sp macro="" textlink="">
          <xdr:nvSpPr>
            <xdr:cNvPr id="47146" name="Check Box 42" hidden="1">
              <a:extLst>
                <a:ext uri="{63B3BB69-23CF-44E3-9099-C40C66FF867C}">
                  <a14:compatExt spid="_x0000_s47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24</xdr:row>
          <xdr:rowOff>28575</xdr:rowOff>
        </xdr:from>
        <xdr:to>
          <xdr:col>12</xdr:col>
          <xdr:colOff>0</xdr:colOff>
          <xdr:row>24</xdr:row>
          <xdr:rowOff>238125</xdr:rowOff>
        </xdr:to>
        <xdr:sp macro="" textlink="">
          <xdr:nvSpPr>
            <xdr:cNvPr id="47147" name="Check Box 43" hidden="1">
              <a:extLst>
                <a:ext uri="{63B3BB69-23CF-44E3-9099-C40C66FF867C}">
                  <a14:compatExt spid="_x0000_s47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24</xdr:row>
          <xdr:rowOff>38100</xdr:rowOff>
        </xdr:from>
        <xdr:to>
          <xdr:col>15</xdr:col>
          <xdr:colOff>95250</xdr:colOff>
          <xdr:row>24</xdr:row>
          <xdr:rowOff>247650</xdr:rowOff>
        </xdr:to>
        <xdr:sp macro="" textlink="">
          <xdr:nvSpPr>
            <xdr:cNvPr id="47148" name="Check Box 44" hidden="1">
              <a:extLst>
                <a:ext uri="{63B3BB69-23CF-44E3-9099-C40C66FF867C}">
                  <a14:compatExt spid="_x0000_s47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25</xdr:row>
          <xdr:rowOff>28575</xdr:rowOff>
        </xdr:from>
        <xdr:to>
          <xdr:col>12</xdr:col>
          <xdr:colOff>0</xdr:colOff>
          <xdr:row>25</xdr:row>
          <xdr:rowOff>238125</xdr:rowOff>
        </xdr:to>
        <xdr:sp macro="" textlink="">
          <xdr:nvSpPr>
            <xdr:cNvPr id="47149" name="Check Box 45" hidden="1">
              <a:extLst>
                <a:ext uri="{63B3BB69-23CF-44E3-9099-C40C66FF867C}">
                  <a14:compatExt spid="_x0000_s47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25</xdr:row>
          <xdr:rowOff>38100</xdr:rowOff>
        </xdr:from>
        <xdr:to>
          <xdr:col>15</xdr:col>
          <xdr:colOff>95250</xdr:colOff>
          <xdr:row>25</xdr:row>
          <xdr:rowOff>247650</xdr:rowOff>
        </xdr:to>
        <xdr:sp macro="" textlink="">
          <xdr:nvSpPr>
            <xdr:cNvPr id="47150" name="Check Box 46" hidden="1">
              <a:extLst>
                <a:ext uri="{63B3BB69-23CF-44E3-9099-C40C66FF867C}">
                  <a14:compatExt spid="_x0000_s47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26</xdr:row>
          <xdr:rowOff>28575</xdr:rowOff>
        </xdr:from>
        <xdr:to>
          <xdr:col>12</xdr:col>
          <xdr:colOff>0</xdr:colOff>
          <xdr:row>26</xdr:row>
          <xdr:rowOff>238125</xdr:rowOff>
        </xdr:to>
        <xdr:sp macro="" textlink="">
          <xdr:nvSpPr>
            <xdr:cNvPr id="47151" name="Check Box 47" hidden="1">
              <a:extLst>
                <a:ext uri="{63B3BB69-23CF-44E3-9099-C40C66FF867C}">
                  <a14:compatExt spid="_x0000_s47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26</xdr:row>
          <xdr:rowOff>38100</xdr:rowOff>
        </xdr:from>
        <xdr:to>
          <xdr:col>15</xdr:col>
          <xdr:colOff>95250</xdr:colOff>
          <xdr:row>26</xdr:row>
          <xdr:rowOff>247650</xdr:rowOff>
        </xdr:to>
        <xdr:sp macro="" textlink="">
          <xdr:nvSpPr>
            <xdr:cNvPr id="47152" name="Check Box 48" hidden="1">
              <a:extLst>
                <a:ext uri="{63B3BB69-23CF-44E3-9099-C40C66FF867C}">
                  <a14:compatExt spid="_x0000_s47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27</xdr:row>
          <xdr:rowOff>28575</xdr:rowOff>
        </xdr:from>
        <xdr:to>
          <xdr:col>12</xdr:col>
          <xdr:colOff>0</xdr:colOff>
          <xdr:row>27</xdr:row>
          <xdr:rowOff>238125</xdr:rowOff>
        </xdr:to>
        <xdr:sp macro="" textlink="">
          <xdr:nvSpPr>
            <xdr:cNvPr id="47153" name="Check Box 49" hidden="1">
              <a:extLst>
                <a:ext uri="{63B3BB69-23CF-44E3-9099-C40C66FF867C}">
                  <a14:compatExt spid="_x0000_s47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27</xdr:row>
          <xdr:rowOff>38100</xdr:rowOff>
        </xdr:from>
        <xdr:to>
          <xdr:col>15</xdr:col>
          <xdr:colOff>95250</xdr:colOff>
          <xdr:row>27</xdr:row>
          <xdr:rowOff>247650</xdr:rowOff>
        </xdr:to>
        <xdr:sp macro="" textlink="">
          <xdr:nvSpPr>
            <xdr:cNvPr id="47154" name="Check Box 50" hidden="1">
              <a:extLst>
                <a:ext uri="{63B3BB69-23CF-44E3-9099-C40C66FF867C}">
                  <a14:compatExt spid="_x0000_s47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28</xdr:row>
          <xdr:rowOff>28575</xdr:rowOff>
        </xdr:from>
        <xdr:to>
          <xdr:col>12</xdr:col>
          <xdr:colOff>0</xdr:colOff>
          <xdr:row>28</xdr:row>
          <xdr:rowOff>238125</xdr:rowOff>
        </xdr:to>
        <xdr:sp macro="" textlink="">
          <xdr:nvSpPr>
            <xdr:cNvPr id="47155" name="Check Box 51" hidden="1">
              <a:extLst>
                <a:ext uri="{63B3BB69-23CF-44E3-9099-C40C66FF867C}">
                  <a14:compatExt spid="_x0000_s47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28</xdr:row>
          <xdr:rowOff>38100</xdr:rowOff>
        </xdr:from>
        <xdr:to>
          <xdr:col>15</xdr:col>
          <xdr:colOff>95250</xdr:colOff>
          <xdr:row>28</xdr:row>
          <xdr:rowOff>247650</xdr:rowOff>
        </xdr:to>
        <xdr:sp macro="" textlink="">
          <xdr:nvSpPr>
            <xdr:cNvPr id="47156" name="Check Box 52" hidden="1">
              <a:extLst>
                <a:ext uri="{63B3BB69-23CF-44E3-9099-C40C66FF867C}">
                  <a14:compatExt spid="_x0000_s47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29</xdr:row>
          <xdr:rowOff>28575</xdr:rowOff>
        </xdr:from>
        <xdr:to>
          <xdr:col>12</xdr:col>
          <xdr:colOff>0</xdr:colOff>
          <xdr:row>29</xdr:row>
          <xdr:rowOff>238125</xdr:rowOff>
        </xdr:to>
        <xdr:sp macro="" textlink="">
          <xdr:nvSpPr>
            <xdr:cNvPr id="47157" name="Check Box 53" hidden="1">
              <a:extLst>
                <a:ext uri="{63B3BB69-23CF-44E3-9099-C40C66FF867C}">
                  <a14:compatExt spid="_x0000_s47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29</xdr:row>
          <xdr:rowOff>38100</xdr:rowOff>
        </xdr:from>
        <xdr:to>
          <xdr:col>15</xdr:col>
          <xdr:colOff>95250</xdr:colOff>
          <xdr:row>29</xdr:row>
          <xdr:rowOff>247650</xdr:rowOff>
        </xdr:to>
        <xdr:sp macro="" textlink="">
          <xdr:nvSpPr>
            <xdr:cNvPr id="47158" name="Check Box 54" hidden="1">
              <a:extLst>
                <a:ext uri="{63B3BB69-23CF-44E3-9099-C40C66FF867C}">
                  <a14:compatExt spid="_x0000_s47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30</xdr:row>
          <xdr:rowOff>28575</xdr:rowOff>
        </xdr:from>
        <xdr:to>
          <xdr:col>12</xdr:col>
          <xdr:colOff>0</xdr:colOff>
          <xdr:row>30</xdr:row>
          <xdr:rowOff>238125</xdr:rowOff>
        </xdr:to>
        <xdr:sp macro="" textlink="">
          <xdr:nvSpPr>
            <xdr:cNvPr id="47159" name="Check Box 55" hidden="1">
              <a:extLst>
                <a:ext uri="{63B3BB69-23CF-44E3-9099-C40C66FF867C}">
                  <a14:compatExt spid="_x0000_s47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30</xdr:row>
          <xdr:rowOff>38100</xdr:rowOff>
        </xdr:from>
        <xdr:to>
          <xdr:col>15</xdr:col>
          <xdr:colOff>95250</xdr:colOff>
          <xdr:row>30</xdr:row>
          <xdr:rowOff>247650</xdr:rowOff>
        </xdr:to>
        <xdr:sp macro="" textlink="">
          <xdr:nvSpPr>
            <xdr:cNvPr id="47160" name="Check Box 56" hidden="1">
              <a:extLst>
                <a:ext uri="{63B3BB69-23CF-44E3-9099-C40C66FF867C}">
                  <a14:compatExt spid="_x0000_s47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31</xdr:row>
          <xdr:rowOff>28575</xdr:rowOff>
        </xdr:from>
        <xdr:to>
          <xdr:col>12</xdr:col>
          <xdr:colOff>0</xdr:colOff>
          <xdr:row>31</xdr:row>
          <xdr:rowOff>238125</xdr:rowOff>
        </xdr:to>
        <xdr:sp macro="" textlink="">
          <xdr:nvSpPr>
            <xdr:cNvPr id="47161" name="Check Box 57" hidden="1">
              <a:extLst>
                <a:ext uri="{63B3BB69-23CF-44E3-9099-C40C66FF867C}">
                  <a14:compatExt spid="_x0000_s47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31</xdr:row>
          <xdr:rowOff>38100</xdr:rowOff>
        </xdr:from>
        <xdr:to>
          <xdr:col>15</xdr:col>
          <xdr:colOff>95250</xdr:colOff>
          <xdr:row>31</xdr:row>
          <xdr:rowOff>247650</xdr:rowOff>
        </xdr:to>
        <xdr:sp macro="" textlink="">
          <xdr:nvSpPr>
            <xdr:cNvPr id="47162" name="Check Box 58" hidden="1">
              <a:extLst>
                <a:ext uri="{63B3BB69-23CF-44E3-9099-C40C66FF867C}">
                  <a14:compatExt spid="_x0000_s47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32</xdr:row>
          <xdr:rowOff>28575</xdr:rowOff>
        </xdr:from>
        <xdr:to>
          <xdr:col>12</xdr:col>
          <xdr:colOff>0</xdr:colOff>
          <xdr:row>32</xdr:row>
          <xdr:rowOff>238125</xdr:rowOff>
        </xdr:to>
        <xdr:sp macro="" textlink="">
          <xdr:nvSpPr>
            <xdr:cNvPr id="47163" name="Check Box 59" hidden="1">
              <a:extLst>
                <a:ext uri="{63B3BB69-23CF-44E3-9099-C40C66FF867C}">
                  <a14:compatExt spid="_x0000_s47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32</xdr:row>
          <xdr:rowOff>38100</xdr:rowOff>
        </xdr:from>
        <xdr:to>
          <xdr:col>15</xdr:col>
          <xdr:colOff>95250</xdr:colOff>
          <xdr:row>32</xdr:row>
          <xdr:rowOff>247650</xdr:rowOff>
        </xdr:to>
        <xdr:sp macro="" textlink="">
          <xdr:nvSpPr>
            <xdr:cNvPr id="47164" name="Check Box 60" hidden="1">
              <a:extLst>
                <a:ext uri="{63B3BB69-23CF-44E3-9099-C40C66FF867C}">
                  <a14:compatExt spid="_x0000_s47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13</xdr:row>
          <xdr:rowOff>28575</xdr:rowOff>
        </xdr:from>
        <xdr:to>
          <xdr:col>12</xdr:col>
          <xdr:colOff>0</xdr:colOff>
          <xdr:row>13</xdr:row>
          <xdr:rowOff>238125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13</xdr:row>
          <xdr:rowOff>38100</xdr:rowOff>
        </xdr:from>
        <xdr:to>
          <xdr:col>15</xdr:col>
          <xdr:colOff>95250</xdr:colOff>
          <xdr:row>13</xdr:row>
          <xdr:rowOff>247650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</xdr:row>
          <xdr:rowOff>66675</xdr:rowOff>
        </xdr:from>
        <xdr:to>
          <xdr:col>7</xdr:col>
          <xdr:colOff>9525</xdr:colOff>
          <xdr:row>3</xdr:row>
          <xdr:rowOff>266700</xdr:rowOff>
        </xdr:to>
        <xdr:sp macro="" textlink="">
          <xdr:nvSpPr>
            <xdr:cNvPr id="11267" name="Option Butto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</xdr:row>
          <xdr:rowOff>66675</xdr:rowOff>
        </xdr:from>
        <xdr:to>
          <xdr:col>7</xdr:col>
          <xdr:colOff>523875</xdr:colOff>
          <xdr:row>3</xdr:row>
          <xdr:rowOff>266700</xdr:rowOff>
        </xdr:to>
        <xdr:sp macro="" textlink="">
          <xdr:nvSpPr>
            <xdr:cNvPr id="11268" name="Option Button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3</xdr:row>
          <xdr:rowOff>66675</xdr:rowOff>
        </xdr:from>
        <xdr:to>
          <xdr:col>8</xdr:col>
          <xdr:colOff>695325</xdr:colOff>
          <xdr:row>3</xdr:row>
          <xdr:rowOff>266700</xdr:rowOff>
        </xdr:to>
        <xdr:sp macro="" textlink="">
          <xdr:nvSpPr>
            <xdr:cNvPr id="11269" name="Option Button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3</xdr:row>
          <xdr:rowOff>66675</xdr:rowOff>
        </xdr:from>
        <xdr:to>
          <xdr:col>8</xdr:col>
          <xdr:colOff>1209675</xdr:colOff>
          <xdr:row>3</xdr:row>
          <xdr:rowOff>266700</xdr:rowOff>
        </xdr:to>
        <xdr:sp macro="" textlink="">
          <xdr:nvSpPr>
            <xdr:cNvPr id="11270" name="Option Button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885825</xdr:colOff>
          <xdr:row>3</xdr:row>
          <xdr:rowOff>66675</xdr:rowOff>
        </xdr:from>
        <xdr:to>
          <xdr:col>8</xdr:col>
          <xdr:colOff>1724025</xdr:colOff>
          <xdr:row>3</xdr:row>
          <xdr:rowOff>266700</xdr:rowOff>
        </xdr:to>
        <xdr:sp macro="" textlink="">
          <xdr:nvSpPr>
            <xdr:cNvPr id="11271" name="Option Button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1400175</xdr:colOff>
          <xdr:row>3</xdr:row>
          <xdr:rowOff>66675</xdr:rowOff>
        </xdr:from>
        <xdr:to>
          <xdr:col>9</xdr:col>
          <xdr:colOff>114300</xdr:colOff>
          <xdr:row>3</xdr:row>
          <xdr:rowOff>266700</xdr:rowOff>
        </xdr:to>
        <xdr:sp macro="" textlink="">
          <xdr:nvSpPr>
            <xdr:cNvPr id="11272" name="Option Button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1914525</xdr:colOff>
          <xdr:row>3</xdr:row>
          <xdr:rowOff>66675</xdr:rowOff>
        </xdr:from>
        <xdr:to>
          <xdr:col>11</xdr:col>
          <xdr:colOff>142875</xdr:colOff>
          <xdr:row>3</xdr:row>
          <xdr:rowOff>266700</xdr:rowOff>
        </xdr:to>
        <xdr:sp macro="" textlink="">
          <xdr:nvSpPr>
            <xdr:cNvPr id="11273" name="Option Button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</xdr:row>
          <xdr:rowOff>66675</xdr:rowOff>
        </xdr:from>
        <xdr:to>
          <xdr:col>13</xdr:col>
          <xdr:colOff>152400</xdr:colOff>
          <xdr:row>3</xdr:row>
          <xdr:rowOff>266700</xdr:rowOff>
        </xdr:to>
        <xdr:sp macro="" textlink="">
          <xdr:nvSpPr>
            <xdr:cNvPr id="11274" name="Option Button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2</xdr:row>
          <xdr:rowOff>266700</xdr:rowOff>
        </xdr:from>
        <xdr:to>
          <xdr:col>15</xdr:col>
          <xdr:colOff>228600</xdr:colOff>
          <xdr:row>4</xdr:row>
          <xdr:rowOff>9525</xdr:rowOff>
        </xdr:to>
        <xdr:sp macro="" textlink="">
          <xdr:nvSpPr>
            <xdr:cNvPr id="11275" name="Group Box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76200</xdr:rowOff>
        </xdr:from>
        <xdr:to>
          <xdr:col>7</xdr:col>
          <xdr:colOff>0</xdr:colOff>
          <xdr:row>4</xdr:row>
          <xdr:rowOff>276225</xdr:rowOff>
        </xdr:to>
        <xdr:sp macro="" textlink="">
          <xdr:nvSpPr>
            <xdr:cNvPr id="11276" name="Option Button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</xdr:row>
          <xdr:rowOff>76200</xdr:rowOff>
        </xdr:from>
        <xdr:to>
          <xdr:col>7</xdr:col>
          <xdr:colOff>514350</xdr:colOff>
          <xdr:row>4</xdr:row>
          <xdr:rowOff>276225</xdr:rowOff>
        </xdr:to>
        <xdr:sp macro="" textlink="">
          <xdr:nvSpPr>
            <xdr:cNvPr id="11277" name="Option Button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</xdr:row>
          <xdr:rowOff>76200</xdr:rowOff>
        </xdr:from>
        <xdr:to>
          <xdr:col>8</xdr:col>
          <xdr:colOff>171450</xdr:colOff>
          <xdr:row>4</xdr:row>
          <xdr:rowOff>276225</xdr:rowOff>
        </xdr:to>
        <xdr:sp macro="" textlink="">
          <xdr:nvSpPr>
            <xdr:cNvPr id="11278" name="Option Button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</xdr:row>
          <xdr:rowOff>76200</xdr:rowOff>
        </xdr:from>
        <xdr:to>
          <xdr:col>8</xdr:col>
          <xdr:colOff>685800</xdr:colOff>
          <xdr:row>4</xdr:row>
          <xdr:rowOff>276225</xdr:rowOff>
        </xdr:to>
        <xdr:sp macro="" textlink="">
          <xdr:nvSpPr>
            <xdr:cNvPr id="11279" name="Option Button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4</xdr:row>
          <xdr:rowOff>76200</xdr:rowOff>
        </xdr:from>
        <xdr:to>
          <xdr:col>8</xdr:col>
          <xdr:colOff>1200150</xdr:colOff>
          <xdr:row>4</xdr:row>
          <xdr:rowOff>276225</xdr:rowOff>
        </xdr:to>
        <xdr:sp macro="" textlink="">
          <xdr:nvSpPr>
            <xdr:cNvPr id="11280" name="Option Button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876300</xdr:colOff>
          <xdr:row>4</xdr:row>
          <xdr:rowOff>76200</xdr:rowOff>
        </xdr:from>
        <xdr:to>
          <xdr:col>8</xdr:col>
          <xdr:colOff>1714500</xdr:colOff>
          <xdr:row>4</xdr:row>
          <xdr:rowOff>276225</xdr:rowOff>
        </xdr:to>
        <xdr:sp macro="" textlink="">
          <xdr:nvSpPr>
            <xdr:cNvPr id="11281" name="Option Button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1390650</xdr:colOff>
          <xdr:row>4</xdr:row>
          <xdr:rowOff>76200</xdr:rowOff>
        </xdr:from>
        <xdr:to>
          <xdr:col>9</xdr:col>
          <xdr:colOff>104775</xdr:colOff>
          <xdr:row>4</xdr:row>
          <xdr:rowOff>276225</xdr:rowOff>
        </xdr:to>
        <xdr:sp macro="" textlink="">
          <xdr:nvSpPr>
            <xdr:cNvPr id="11282" name="Option Button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1905000</xdr:colOff>
          <xdr:row>4</xdr:row>
          <xdr:rowOff>76200</xdr:rowOff>
        </xdr:from>
        <xdr:to>
          <xdr:col>11</xdr:col>
          <xdr:colOff>133350</xdr:colOff>
          <xdr:row>4</xdr:row>
          <xdr:rowOff>276225</xdr:rowOff>
        </xdr:to>
        <xdr:sp macro="" textlink="">
          <xdr:nvSpPr>
            <xdr:cNvPr id="11283" name="Option Button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</xdr:row>
          <xdr:rowOff>76200</xdr:rowOff>
        </xdr:from>
        <xdr:to>
          <xdr:col>13</xdr:col>
          <xdr:colOff>152400</xdr:colOff>
          <xdr:row>4</xdr:row>
          <xdr:rowOff>276225</xdr:rowOff>
        </xdr:to>
        <xdr:sp macro="" textlink="">
          <xdr:nvSpPr>
            <xdr:cNvPr id="11284" name="Option Button 20" hidden="1">
              <a:extLst>
                <a:ext uri="{63B3BB69-23CF-44E3-9099-C40C66FF867C}">
                  <a14:compatExt spid="_x0000_s1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</xdr:row>
          <xdr:rowOff>57150</xdr:rowOff>
        </xdr:from>
        <xdr:to>
          <xdr:col>15</xdr:col>
          <xdr:colOff>228600</xdr:colOff>
          <xdr:row>5</xdr:row>
          <xdr:rowOff>133350</xdr:rowOff>
        </xdr:to>
        <xdr:sp macro="" textlink="">
          <xdr:nvSpPr>
            <xdr:cNvPr id="11285" name="Group Box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76200</xdr:rowOff>
        </xdr:from>
        <xdr:to>
          <xdr:col>15</xdr:col>
          <xdr:colOff>180975</xdr:colOff>
          <xdr:row>4</xdr:row>
          <xdr:rowOff>276225</xdr:rowOff>
        </xdr:to>
        <xdr:sp macro="" textlink="">
          <xdr:nvSpPr>
            <xdr:cNvPr id="11286" name="Option Button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14</xdr:row>
          <xdr:rowOff>28575</xdr:rowOff>
        </xdr:from>
        <xdr:to>
          <xdr:col>12</xdr:col>
          <xdr:colOff>0</xdr:colOff>
          <xdr:row>14</xdr:row>
          <xdr:rowOff>238125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14</xdr:row>
          <xdr:rowOff>38100</xdr:rowOff>
        </xdr:from>
        <xdr:to>
          <xdr:col>15</xdr:col>
          <xdr:colOff>95250</xdr:colOff>
          <xdr:row>14</xdr:row>
          <xdr:rowOff>247650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15</xdr:row>
          <xdr:rowOff>28575</xdr:rowOff>
        </xdr:from>
        <xdr:to>
          <xdr:col>12</xdr:col>
          <xdr:colOff>0</xdr:colOff>
          <xdr:row>15</xdr:row>
          <xdr:rowOff>238125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15</xdr:row>
          <xdr:rowOff>38100</xdr:rowOff>
        </xdr:from>
        <xdr:to>
          <xdr:col>15</xdr:col>
          <xdr:colOff>95250</xdr:colOff>
          <xdr:row>15</xdr:row>
          <xdr:rowOff>247650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16</xdr:row>
          <xdr:rowOff>28575</xdr:rowOff>
        </xdr:from>
        <xdr:to>
          <xdr:col>12</xdr:col>
          <xdr:colOff>0</xdr:colOff>
          <xdr:row>16</xdr:row>
          <xdr:rowOff>238125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16</xdr:row>
          <xdr:rowOff>38100</xdr:rowOff>
        </xdr:from>
        <xdr:to>
          <xdr:col>15</xdr:col>
          <xdr:colOff>95250</xdr:colOff>
          <xdr:row>16</xdr:row>
          <xdr:rowOff>247650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28575</xdr:rowOff>
        </xdr:from>
        <xdr:to>
          <xdr:col>12</xdr:col>
          <xdr:colOff>0</xdr:colOff>
          <xdr:row>17</xdr:row>
          <xdr:rowOff>238125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17</xdr:row>
          <xdr:rowOff>38100</xdr:rowOff>
        </xdr:from>
        <xdr:to>
          <xdr:col>15</xdr:col>
          <xdr:colOff>95250</xdr:colOff>
          <xdr:row>17</xdr:row>
          <xdr:rowOff>247650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18</xdr:row>
          <xdr:rowOff>28575</xdr:rowOff>
        </xdr:from>
        <xdr:to>
          <xdr:col>12</xdr:col>
          <xdr:colOff>0</xdr:colOff>
          <xdr:row>18</xdr:row>
          <xdr:rowOff>238125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18</xdr:row>
          <xdr:rowOff>38100</xdr:rowOff>
        </xdr:from>
        <xdr:to>
          <xdr:col>15</xdr:col>
          <xdr:colOff>95250</xdr:colOff>
          <xdr:row>18</xdr:row>
          <xdr:rowOff>247650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28575</xdr:rowOff>
        </xdr:from>
        <xdr:to>
          <xdr:col>12</xdr:col>
          <xdr:colOff>0</xdr:colOff>
          <xdr:row>19</xdr:row>
          <xdr:rowOff>238125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19</xdr:row>
          <xdr:rowOff>38100</xdr:rowOff>
        </xdr:from>
        <xdr:to>
          <xdr:col>15</xdr:col>
          <xdr:colOff>95250</xdr:colOff>
          <xdr:row>19</xdr:row>
          <xdr:rowOff>247650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20</xdr:row>
          <xdr:rowOff>28575</xdr:rowOff>
        </xdr:from>
        <xdr:to>
          <xdr:col>12</xdr:col>
          <xdr:colOff>0</xdr:colOff>
          <xdr:row>20</xdr:row>
          <xdr:rowOff>238125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20</xdr:row>
          <xdr:rowOff>38100</xdr:rowOff>
        </xdr:from>
        <xdr:to>
          <xdr:col>15</xdr:col>
          <xdr:colOff>95250</xdr:colOff>
          <xdr:row>20</xdr:row>
          <xdr:rowOff>247650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21</xdr:row>
          <xdr:rowOff>28575</xdr:rowOff>
        </xdr:from>
        <xdr:to>
          <xdr:col>12</xdr:col>
          <xdr:colOff>0</xdr:colOff>
          <xdr:row>21</xdr:row>
          <xdr:rowOff>238125</xdr:rowOff>
        </xdr:to>
        <xdr:sp macro="" textlink="">
          <xdr:nvSpPr>
            <xdr:cNvPr id="11301" name="Check Box 37" hidden="1">
              <a:extLst>
                <a:ext uri="{63B3BB69-23CF-44E3-9099-C40C66FF867C}">
                  <a14:compatExt spid="_x0000_s1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21</xdr:row>
          <xdr:rowOff>38100</xdr:rowOff>
        </xdr:from>
        <xdr:to>
          <xdr:col>15</xdr:col>
          <xdr:colOff>95250</xdr:colOff>
          <xdr:row>21</xdr:row>
          <xdr:rowOff>247650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22</xdr:row>
          <xdr:rowOff>28575</xdr:rowOff>
        </xdr:from>
        <xdr:to>
          <xdr:col>12</xdr:col>
          <xdr:colOff>0</xdr:colOff>
          <xdr:row>22</xdr:row>
          <xdr:rowOff>238125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22</xdr:row>
          <xdr:rowOff>38100</xdr:rowOff>
        </xdr:from>
        <xdr:to>
          <xdr:col>15</xdr:col>
          <xdr:colOff>95250</xdr:colOff>
          <xdr:row>22</xdr:row>
          <xdr:rowOff>247650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23</xdr:row>
          <xdr:rowOff>28575</xdr:rowOff>
        </xdr:from>
        <xdr:to>
          <xdr:col>12</xdr:col>
          <xdr:colOff>0</xdr:colOff>
          <xdr:row>23</xdr:row>
          <xdr:rowOff>238125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23</xdr:row>
          <xdr:rowOff>38100</xdr:rowOff>
        </xdr:from>
        <xdr:to>
          <xdr:col>15</xdr:col>
          <xdr:colOff>95250</xdr:colOff>
          <xdr:row>23</xdr:row>
          <xdr:rowOff>247650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24</xdr:row>
          <xdr:rowOff>28575</xdr:rowOff>
        </xdr:from>
        <xdr:to>
          <xdr:col>12</xdr:col>
          <xdr:colOff>0</xdr:colOff>
          <xdr:row>24</xdr:row>
          <xdr:rowOff>238125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24</xdr:row>
          <xdr:rowOff>38100</xdr:rowOff>
        </xdr:from>
        <xdr:to>
          <xdr:col>15</xdr:col>
          <xdr:colOff>95250</xdr:colOff>
          <xdr:row>24</xdr:row>
          <xdr:rowOff>247650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25</xdr:row>
          <xdr:rowOff>28575</xdr:rowOff>
        </xdr:from>
        <xdr:to>
          <xdr:col>12</xdr:col>
          <xdr:colOff>0</xdr:colOff>
          <xdr:row>25</xdr:row>
          <xdr:rowOff>238125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25</xdr:row>
          <xdr:rowOff>38100</xdr:rowOff>
        </xdr:from>
        <xdr:to>
          <xdr:col>15</xdr:col>
          <xdr:colOff>95250</xdr:colOff>
          <xdr:row>25</xdr:row>
          <xdr:rowOff>247650</xdr:rowOff>
        </xdr:to>
        <xdr:sp macro="" textlink="">
          <xdr:nvSpPr>
            <xdr:cNvPr id="11310" name="Check Box 46" hidden="1">
              <a:extLst>
                <a:ext uri="{63B3BB69-23CF-44E3-9099-C40C66FF867C}">
                  <a14:compatExt spid="_x0000_s11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26</xdr:row>
          <xdr:rowOff>28575</xdr:rowOff>
        </xdr:from>
        <xdr:to>
          <xdr:col>12</xdr:col>
          <xdr:colOff>0</xdr:colOff>
          <xdr:row>26</xdr:row>
          <xdr:rowOff>238125</xdr:rowOff>
        </xdr:to>
        <xdr:sp macro="" textlink="">
          <xdr:nvSpPr>
            <xdr:cNvPr id="11311" name="Check Box 47" hidden="1">
              <a:extLst>
                <a:ext uri="{63B3BB69-23CF-44E3-9099-C40C66FF867C}">
                  <a14:compatExt spid="_x0000_s11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26</xdr:row>
          <xdr:rowOff>38100</xdr:rowOff>
        </xdr:from>
        <xdr:to>
          <xdr:col>15</xdr:col>
          <xdr:colOff>95250</xdr:colOff>
          <xdr:row>26</xdr:row>
          <xdr:rowOff>247650</xdr:rowOff>
        </xdr:to>
        <xdr:sp macro="" textlink="">
          <xdr:nvSpPr>
            <xdr:cNvPr id="11312" name="Check Box 48" hidden="1">
              <a:extLst>
                <a:ext uri="{63B3BB69-23CF-44E3-9099-C40C66FF867C}">
                  <a14:compatExt spid="_x0000_s1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27</xdr:row>
          <xdr:rowOff>28575</xdr:rowOff>
        </xdr:from>
        <xdr:to>
          <xdr:col>12</xdr:col>
          <xdr:colOff>0</xdr:colOff>
          <xdr:row>27</xdr:row>
          <xdr:rowOff>238125</xdr:rowOff>
        </xdr:to>
        <xdr:sp macro="" textlink="">
          <xdr:nvSpPr>
            <xdr:cNvPr id="11313" name="Check Box 49" hidden="1">
              <a:extLst>
                <a:ext uri="{63B3BB69-23CF-44E3-9099-C40C66FF867C}">
                  <a14:compatExt spid="_x0000_s1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27</xdr:row>
          <xdr:rowOff>38100</xdr:rowOff>
        </xdr:from>
        <xdr:to>
          <xdr:col>15</xdr:col>
          <xdr:colOff>95250</xdr:colOff>
          <xdr:row>27</xdr:row>
          <xdr:rowOff>247650</xdr:rowOff>
        </xdr:to>
        <xdr:sp macro="" textlink="">
          <xdr:nvSpPr>
            <xdr:cNvPr id="11314" name="Check Box 50" hidden="1">
              <a:extLst>
                <a:ext uri="{63B3BB69-23CF-44E3-9099-C40C66FF867C}">
                  <a14:compatExt spid="_x0000_s1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28</xdr:row>
          <xdr:rowOff>28575</xdr:rowOff>
        </xdr:from>
        <xdr:to>
          <xdr:col>12</xdr:col>
          <xdr:colOff>0</xdr:colOff>
          <xdr:row>28</xdr:row>
          <xdr:rowOff>238125</xdr:rowOff>
        </xdr:to>
        <xdr:sp macro="" textlink="">
          <xdr:nvSpPr>
            <xdr:cNvPr id="11315" name="Check Box 51" hidden="1">
              <a:extLst>
                <a:ext uri="{63B3BB69-23CF-44E3-9099-C40C66FF867C}">
                  <a14:compatExt spid="_x0000_s1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28</xdr:row>
          <xdr:rowOff>38100</xdr:rowOff>
        </xdr:from>
        <xdr:to>
          <xdr:col>15</xdr:col>
          <xdr:colOff>95250</xdr:colOff>
          <xdr:row>28</xdr:row>
          <xdr:rowOff>247650</xdr:rowOff>
        </xdr:to>
        <xdr:sp macro="" textlink="">
          <xdr:nvSpPr>
            <xdr:cNvPr id="11316" name="Check Box 52" hidden="1">
              <a:extLst>
                <a:ext uri="{63B3BB69-23CF-44E3-9099-C40C66FF867C}">
                  <a14:compatExt spid="_x0000_s1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29</xdr:row>
          <xdr:rowOff>28575</xdr:rowOff>
        </xdr:from>
        <xdr:to>
          <xdr:col>12</xdr:col>
          <xdr:colOff>0</xdr:colOff>
          <xdr:row>29</xdr:row>
          <xdr:rowOff>238125</xdr:rowOff>
        </xdr:to>
        <xdr:sp macro="" textlink="">
          <xdr:nvSpPr>
            <xdr:cNvPr id="11317" name="Check Box 53" hidden="1">
              <a:extLst>
                <a:ext uri="{63B3BB69-23CF-44E3-9099-C40C66FF867C}">
                  <a14:compatExt spid="_x0000_s1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29</xdr:row>
          <xdr:rowOff>38100</xdr:rowOff>
        </xdr:from>
        <xdr:to>
          <xdr:col>15</xdr:col>
          <xdr:colOff>95250</xdr:colOff>
          <xdr:row>29</xdr:row>
          <xdr:rowOff>247650</xdr:rowOff>
        </xdr:to>
        <xdr:sp macro="" textlink="">
          <xdr:nvSpPr>
            <xdr:cNvPr id="11318" name="Check Box 54" hidden="1">
              <a:extLst>
                <a:ext uri="{63B3BB69-23CF-44E3-9099-C40C66FF867C}">
                  <a14:compatExt spid="_x0000_s1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30</xdr:row>
          <xdr:rowOff>28575</xdr:rowOff>
        </xdr:from>
        <xdr:to>
          <xdr:col>12</xdr:col>
          <xdr:colOff>0</xdr:colOff>
          <xdr:row>30</xdr:row>
          <xdr:rowOff>238125</xdr:rowOff>
        </xdr:to>
        <xdr:sp macro="" textlink="">
          <xdr:nvSpPr>
            <xdr:cNvPr id="11319" name="Check Box 55" hidden="1">
              <a:extLst>
                <a:ext uri="{63B3BB69-23CF-44E3-9099-C40C66FF867C}">
                  <a14:compatExt spid="_x0000_s1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30</xdr:row>
          <xdr:rowOff>38100</xdr:rowOff>
        </xdr:from>
        <xdr:to>
          <xdr:col>15</xdr:col>
          <xdr:colOff>95250</xdr:colOff>
          <xdr:row>30</xdr:row>
          <xdr:rowOff>247650</xdr:rowOff>
        </xdr:to>
        <xdr:sp macro="" textlink="">
          <xdr:nvSpPr>
            <xdr:cNvPr id="11320" name="Check Box 56" hidden="1">
              <a:extLst>
                <a:ext uri="{63B3BB69-23CF-44E3-9099-C40C66FF867C}">
                  <a14:compatExt spid="_x0000_s1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31</xdr:row>
          <xdr:rowOff>28575</xdr:rowOff>
        </xdr:from>
        <xdr:to>
          <xdr:col>12</xdr:col>
          <xdr:colOff>0</xdr:colOff>
          <xdr:row>31</xdr:row>
          <xdr:rowOff>238125</xdr:rowOff>
        </xdr:to>
        <xdr:sp macro="" textlink="">
          <xdr:nvSpPr>
            <xdr:cNvPr id="11321" name="Check Box 57" hidden="1">
              <a:extLst>
                <a:ext uri="{63B3BB69-23CF-44E3-9099-C40C66FF867C}">
                  <a14:compatExt spid="_x0000_s1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31</xdr:row>
          <xdr:rowOff>38100</xdr:rowOff>
        </xdr:from>
        <xdr:to>
          <xdr:col>15</xdr:col>
          <xdr:colOff>95250</xdr:colOff>
          <xdr:row>31</xdr:row>
          <xdr:rowOff>247650</xdr:rowOff>
        </xdr:to>
        <xdr:sp macro="" textlink="">
          <xdr:nvSpPr>
            <xdr:cNvPr id="11322" name="Check Box 58" hidden="1">
              <a:extLst>
                <a:ext uri="{63B3BB69-23CF-44E3-9099-C40C66FF867C}">
                  <a14:compatExt spid="_x0000_s1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32</xdr:row>
          <xdr:rowOff>28575</xdr:rowOff>
        </xdr:from>
        <xdr:to>
          <xdr:col>12</xdr:col>
          <xdr:colOff>0</xdr:colOff>
          <xdr:row>32</xdr:row>
          <xdr:rowOff>238125</xdr:rowOff>
        </xdr:to>
        <xdr:sp macro="" textlink="">
          <xdr:nvSpPr>
            <xdr:cNvPr id="11323" name="Check Box 59" hidden="1">
              <a:extLst>
                <a:ext uri="{63B3BB69-23CF-44E3-9099-C40C66FF867C}">
                  <a14:compatExt spid="_x0000_s1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32</xdr:row>
          <xdr:rowOff>38100</xdr:rowOff>
        </xdr:from>
        <xdr:to>
          <xdr:col>15</xdr:col>
          <xdr:colOff>95250</xdr:colOff>
          <xdr:row>32</xdr:row>
          <xdr:rowOff>247650</xdr:rowOff>
        </xdr:to>
        <xdr:sp macro="" textlink="">
          <xdr:nvSpPr>
            <xdr:cNvPr id="11324" name="Check Box 60" hidden="1">
              <a:extLst>
                <a:ext uri="{63B3BB69-23CF-44E3-9099-C40C66FF867C}">
                  <a14:compatExt spid="_x0000_s1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13</xdr:row>
          <xdr:rowOff>28575</xdr:rowOff>
        </xdr:from>
        <xdr:to>
          <xdr:col>12</xdr:col>
          <xdr:colOff>0</xdr:colOff>
          <xdr:row>13</xdr:row>
          <xdr:rowOff>238125</xdr:rowOff>
        </xdr:to>
        <xdr:sp macro="" textlink="">
          <xdr:nvSpPr>
            <xdr:cNvPr id="48129" name="Check Box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13</xdr:row>
          <xdr:rowOff>38100</xdr:rowOff>
        </xdr:from>
        <xdr:to>
          <xdr:col>15</xdr:col>
          <xdr:colOff>95250</xdr:colOff>
          <xdr:row>13</xdr:row>
          <xdr:rowOff>247650</xdr:rowOff>
        </xdr:to>
        <xdr:sp macro="" textlink="">
          <xdr:nvSpPr>
            <xdr:cNvPr id="48130" name="Check Box 2" hidden="1">
              <a:extLst>
                <a:ext uri="{63B3BB69-23CF-44E3-9099-C40C66FF867C}">
                  <a14:compatExt spid="_x0000_s48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</xdr:row>
          <xdr:rowOff>66675</xdr:rowOff>
        </xdr:from>
        <xdr:to>
          <xdr:col>7</xdr:col>
          <xdr:colOff>9525</xdr:colOff>
          <xdr:row>3</xdr:row>
          <xdr:rowOff>266700</xdr:rowOff>
        </xdr:to>
        <xdr:sp macro="" textlink="">
          <xdr:nvSpPr>
            <xdr:cNvPr id="48131" name="Option Button 3" hidden="1">
              <a:extLst>
                <a:ext uri="{63B3BB69-23CF-44E3-9099-C40C66FF867C}">
                  <a14:compatExt spid="_x0000_s48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</xdr:row>
          <xdr:rowOff>66675</xdr:rowOff>
        </xdr:from>
        <xdr:to>
          <xdr:col>7</xdr:col>
          <xdr:colOff>523875</xdr:colOff>
          <xdr:row>3</xdr:row>
          <xdr:rowOff>266700</xdr:rowOff>
        </xdr:to>
        <xdr:sp macro="" textlink="">
          <xdr:nvSpPr>
            <xdr:cNvPr id="48132" name="Option Button 4" hidden="1">
              <a:extLst>
                <a:ext uri="{63B3BB69-23CF-44E3-9099-C40C66FF867C}">
                  <a14:compatExt spid="_x0000_s48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3</xdr:row>
          <xdr:rowOff>66675</xdr:rowOff>
        </xdr:from>
        <xdr:to>
          <xdr:col>8</xdr:col>
          <xdr:colOff>695325</xdr:colOff>
          <xdr:row>3</xdr:row>
          <xdr:rowOff>266700</xdr:rowOff>
        </xdr:to>
        <xdr:sp macro="" textlink="">
          <xdr:nvSpPr>
            <xdr:cNvPr id="48133" name="Option Button 5" hidden="1">
              <a:extLst>
                <a:ext uri="{63B3BB69-23CF-44E3-9099-C40C66FF867C}">
                  <a14:compatExt spid="_x0000_s48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3</xdr:row>
          <xdr:rowOff>66675</xdr:rowOff>
        </xdr:from>
        <xdr:to>
          <xdr:col>8</xdr:col>
          <xdr:colOff>1209675</xdr:colOff>
          <xdr:row>3</xdr:row>
          <xdr:rowOff>266700</xdr:rowOff>
        </xdr:to>
        <xdr:sp macro="" textlink="">
          <xdr:nvSpPr>
            <xdr:cNvPr id="48134" name="Option Button 6" hidden="1">
              <a:extLst>
                <a:ext uri="{63B3BB69-23CF-44E3-9099-C40C66FF867C}">
                  <a14:compatExt spid="_x0000_s48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885825</xdr:colOff>
          <xdr:row>3</xdr:row>
          <xdr:rowOff>66675</xdr:rowOff>
        </xdr:from>
        <xdr:to>
          <xdr:col>8</xdr:col>
          <xdr:colOff>1724025</xdr:colOff>
          <xdr:row>3</xdr:row>
          <xdr:rowOff>266700</xdr:rowOff>
        </xdr:to>
        <xdr:sp macro="" textlink="">
          <xdr:nvSpPr>
            <xdr:cNvPr id="48135" name="Option Button 7" hidden="1">
              <a:extLst>
                <a:ext uri="{63B3BB69-23CF-44E3-9099-C40C66FF867C}">
                  <a14:compatExt spid="_x0000_s48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1400175</xdr:colOff>
          <xdr:row>3</xdr:row>
          <xdr:rowOff>66675</xdr:rowOff>
        </xdr:from>
        <xdr:to>
          <xdr:col>9</xdr:col>
          <xdr:colOff>114300</xdr:colOff>
          <xdr:row>3</xdr:row>
          <xdr:rowOff>266700</xdr:rowOff>
        </xdr:to>
        <xdr:sp macro="" textlink="">
          <xdr:nvSpPr>
            <xdr:cNvPr id="48136" name="Option Button 8" hidden="1">
              <a:extLst>
                <a:ext uri="{63B3BB69-23CF-44E3-9099-C40C66FF867C}">
                  <a14:compatExt spid="_x0000_s48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1914525</xdr:colOff>
          <xdr:row>3</xdr:row>
          <xdr:rowOff>66675</xdr:rowOff>
        </xdr:from>
        <xdr:to>
          <xdr:col>11</xdr:col>
          <xdr:colOff>142875</xdr:colOff>
          <xdr:row>3</xdr:row>
          <xdr:rowOff>266700</xdr:rowOff>
        </xdr:to>
        <xdr:sp macro="" textlink="">
          <xdr:nvSpPr>
            <xdr:cNvPr id="48137" name="Option Button 9" hidden="1">
              <a:extLst>
                <a:ext uri="{63B3BB69-23CF-44E3-9099-C40C66FF867C}">
                  <a14:compatExt spid="_x0000_s48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</xdr:row>
          <xdr:rowOff>66675</xdr:rowOff>
        </xdr:from>
        <xdr:to>
          <xdr:col>13</xdr:col>
          <xdr:colOff>152400</xdr:colOff>
          <xdr:row>3</xdr:row>
          <xdr:rowOff>266700</xdr:rowOff>
        </xdr:to>
        <xdr:sp macro="" textlink="">
          <xdr:nvSpPr>
            <xdr:cNvPr id="48138" name="Option Button 10" hidden="1">
              <a:extLst>
                <a:ext uri="{63B3BB69-23CF-44E3-9099-C40C66FF867C}">
                  <a14:compatExt spid="_x0000_s48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2</xdr:row>
          <xdr:rowOff>266700</xdr:rowOff>
        </xdr:from>
        <xdr:to>
          <xdr:col>15</xdr:col>
          <xdr:colOff>228600</xdr:colOff>
          <xdr:row>4</xdr:row>
          <xdr:rowOff>9525</xdr:rowOff>
        </xdr:to>
        <xdr:sp macro="" textlink="">
          <xdr:nvSpPr>
            <xdr:cNvPr id="48139" name="Group Box 11" hidden="1">
              <a:extLst>
                <a:ext uri="{63B3BB69-23CF-44E3-9099-C40C66FF867C}">
                  <a14:compatExt spid="_x0000_s48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76200</xdr:rowOff>
        </xdr:from>
        <xdr:to>
          <xdr:col>7</xdr:col>
          <xdr:colOff>0</xdr:colOff>
          <xdr:row>4</xdr:row>
          <xdr:rowOff>276225</xdr:rowOff>
        </xdr:to>
        <xdr:sp macro="" textlink="">
          <xdr:nvSpPr>
            <xdr:cNvPr id="48140" name="Option Button 12" hidden="1">
              <a:extLst>
                <a:ext uri="{63B3BB69-23CF-44E3-9099-C40C66FF867C}">
                  <a14:compatExt spid="_x0000_s48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</xdr:row>
          <xdr:rowOff>76200</xdr:rowOff>
        </xdr:from>
        <xdr:to>
          <xdr:col>7</xdr:col>
          <xdr:colOff>514350</xdr:colOff>
          <xdr:row>4</xdr:row>
          <xdr:rowOff>276225</xdr:rowOff>
        </xdr:to>
        <xdr:sp macro="" textlink="">
          <xdr:nvSpPr>
            <xdr:cNvPr id="48141" name="Option Button 13" hidden="1">
              <a:extLst>
                <a:ext uri="{63B3BB69-23CF-44E3-9099-C40C66FF867C}">
                  <a14:compatExt spid="_x0000_s48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</xdr:row>
          <xdr:rowOff>76200</xdr:rowOff>
        </xdr:from>
        <xdr:to>
          <xdr:col>8</xdr:col>
          <xdr:colOff>171450</xdr:colOff>
          <xdr:row>4</xdr:row>
          <xdr:rowOff>276225</xdr:rowOff>
        </xdr:to>
        <xdr:sp macro="" textlink="">
          <xdr:nvSpPr>
            <xdr:cNvPr id="48142" name="Option Button 14" hidden="1">
              <a:extLst>
                <a:ext uri="{63B3BB69-23CF-44E3-9099-C40C66FF867C}">
                  <a14:compatExt spid="_x0000_s48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</xdr:row>
          <xdr:rowOff>76200</xdr:rowOff>
        </xdr:from>
        <xdr:to>
          <xdr:col>8</xdr:col>
          <xdr:colOff>685800</xdr:colOff>
          <xdr:row>4</xdr:row>
          <xdr:rowOff>276225</xdr:rowOff>
        </xdr:to>
        <xdr:sp macro="" textlink="">
          <xdr:nvSpPr>
            <xdr:cNvPr id="48143" name="Option Button 15" hidden="1">
              <a:extLst>
                <a:ext uri="{63B3BB69-23CF-44E3-9099-C40C66FF867C}">
                  <a14:compatExt spid="_x0000_s48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4</xdr:row>
          <xdr:rowOff>76200</xdr:rowOff>
        </xdr:from>
        <xdr:to>
          <xdr:col>8</xdr:col>
          <xdr:colOff>1200150</xdr:colOff>
          <xdr:row>4</xdr:row>
          <xdr:rowOff>276225</xdr:rowOff>
        </xdr:to>
        <xdr:sp macro="" textlink="">
          <xdr:nvSpPr>
            <xdr:cNvPr id="48144" name="Option Button 16" hidden="1">
              <a:extLst>
                <a:ext uri="{63B3BB69-23CF-44E3-9099-C40C66FF867C}">
                  <a14:compatExt spid="_x0000_s48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876300</xdr:colOff>
          <xdr:row>4</xdr:row>
          <xdr:rowOff>76200</xdr:rowOff>
        </xdr:from>
        <xdr:to>
          <xdr:col>8</xdr:col>
          <xdr:colOff>1714500</xdr:colOff>
          <xdr:row>4</xdr:row>
          <xdr:rowOff>276225</xdr:rowOff>
        </xdr:to>
        <xdr:sp macro="" textlink="">
          <xdr:nvSpPr>
            <xdr:cNvPr id="48145" name="Option Button 17" hidden="1">
              <a:extLst>
                <a:ext uri="{63B3BB69-23CF-44E3-9099-C40C66FF867C}">
                  <a14:compatExt spid="_x0000_s48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1390650</xdr:colOff>
          <xdr:row>4</xdr:row>
          <xdr:rowOff>76200</xdr:rowOff>
        </xdr:from>
        <xdr:to>
          <xdr:col>9</xdr:col>
          <xdr:colOff>104775</xdr:colOff>
          <xdr:row>4</xdr:row>
          <xdr:rowOff>276225</xdr:rowOff>
        </xdr:to>
        <xdr:sp macro="" textlink="">
          <xdr:nvSpPr>
            <xdr:cNvPr id="48146" name="Option Button 18" hidden="1">
              <a:extLst>
                <a:ext uri="{63B3BB69-23CF-44E3-9099-C40C66FF867C}">
                  <a14:compatExt spid="_x0000_s48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1905000</xdr:colOff>
          <xdr:row>4</xdr:row>
          <xdr:rowOff>76200</xdr:rowOff>
        </xdr:from>
        <xdr:to>
          <xdr:col>11</xdr:col>
          <xdr:colOff>133350</xdr:colOff>
          <xdr:row>4</xdr:row>
          <xdr:rowOff>276225</xdr:rowOff>
        </xdr:to>
        <xdr:sp macro="" textlink="">
          <xdr:nvSpPr>
            <xdr:cNvPr id="48147" name="Option Button 19" hidden="1">
              <a:extLst>
                <a:ext uri="{63B3BB69-23CF-44E3-9099-C40C66FF867C}">
                  <a14:compatExt spid="_x0000_s48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</xdr:row>
          <xdr:rowOff>76200</xdr:rowOff>
        </xdr:from>
        <xdr:to>
          <xdr:col>13</xdr:col>
          <xdr:colOff>152400</xdr:colOff>
          <xdr:row>4</xdr:row>
          <xdr:rowOff>276225</xdr:rowOff>
        </xdr:to>
        <xdr:sp macro="" textlink="">
          <xdr:nvSpPr>
            <xdr:cNvPr id="48148" name="Option Button 20" hidden="1">
              <a:extLst>
                <a:ext uri="{63B3BB69-23CF-44E3-9099-C40C66FF867C}">
                  <a14:compatExt spid="_x0000_s48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</xdr:row>
          <xdr:rowOff>57150</xdr:rowOff>
        </xdr:from>
        <xdr:to>
          <xdr:col>15</xdr:col>
          <xdr:colOff>228600</xdr:colOff>
          <xdr:row>5</xdr:row>
          <xdr:rowOff>133350</xdr:rowOff>
        </xdr:to>
        <xdr:sp macro="" textlink="">
          <xdr:nvSpPr>
            <xdr:cNvPr id="48149" name="Group Box 21" hidden="1">
              <a:extLst>
                <a:ext uri="{63B3BB69-23CF-44E3-9099-C40C66FF867C}">
                  <a14:compatExt spid="_x0000_s48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76200</xdr:rowOff>
        </xdr:from>
        <xdr:to>
          <xdr:col>15</xdr:col>
          <xdr:colOff>180975</xdr:colOff>
          <xdr:row>4</xdr:row>
          <xdr:rowOff>276225</xdr:rowOff>
        </xdr:to>
        <xdr:sp macro="" textlink="">
          <xdr:nvSpPr>
            <xdr:cNvPr id="48150" name="Option Button 22" hidden="1">
              <a:extLst>
                <a:ext uri="{63B3BB69-23CF-44E3-9099-C40C66FF867C}">
                  <a14:compatExt spid="_x0000_s48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14</xdr:row>
          <xdr:rowOff>28575</xdr:rowOff>
        </xdr:from>
        <xdr:to>
          <xdr:col>12</xdr:col>
          <xdr:colOff>0</xdr:colOff>
          <xdr:row>14</xdr:row>
          <xdr:rowOff>238125</xdr:rowOff>
        </xdr:to>
        <xdr:sp macro="" textlink="">
          <xdr:nvSpPr>
            <xdr:cNvPr id="48151" name="Check Box 23" hidden="1">
              <a:extLst>
                <a:ext uri="{63B3BB69-23CF-44E3-9099-C40C66FF867C}">
                  <a14:compatExt spid="_x0000_s48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14</xdr:row>
          <xdr:rowOff>38100</xdr:rowOff>
        </xdr:from>
        <xdr:to>
          <xdr:col>15</xdr:col>
          <xdr:colOff>95250</xdr:colOff>
          <xdr:row>14</xdr:row>
          <xdr:rowOff>247650</xdr:rowOff>
        </xdr:to>
        <xdr:sp macro="" textlink="">
          <xdr:nvSpPr>
            <xdr:cNvPr id="48152" name="Check Box 24" hidden="1">
              <a:extLst>
                <a:ext uri="{63B3BB69-23CF-44E3-9099-C40C66FF867C}">
                  <a14:compatExt spid="_x0000_s48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15</xdr:row>
          <xdr:rowOff>28575</xdr:rowOff>
        </xdr:from>
        <xdr:to>
          <xdr:col>12</xdr:col>
          <xdr:colOff>0</xdr:colOff>
          <xdr:row>15</xdr:row>
          <xdr:rowOff>238125</xdr:rowOff>
        </xdr:to>
        <xdr:sp macro="" textlink="">
          <xdr:nvSpPr>
            <xdr:cNvPr id="48153" name="Check Box 25" hidden="1">
              <a:extLst>
                <a:ext uri="{63B3BB69-23CF-44E3-9099-C40C66FF867C}">
                  <a14:compatExt spid="_x0000_s48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15</xdr:row>
          <xdr:rowOff>38100</xdr:rowOff>
        </xdr:from>
        <xdr:to>
          <xdr:col>15</xdr:col>
          <xdr:colOff>95250</xdr:colOff>
          <xdr:row>15</xdr:row>
          <xdr:rowOff>247650</xdr:rowOff>
        </xdr:to>
        <xdr:sp macro="" textlink="">
          <xdr:nvSpPr>
            <xdr:cNvPr id="48154" name="Check Box 26" hidden="1">
              <a:extLst>
                <a:ext uri="{63B3BB69-23CF-44E3-9099-C40C66FF867C}">
                  <a14:compatExt spid="_x0000_s48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16</xdr:row>
          <xdr:rowOff>28575</xdr:rowOff>
        </xdr:from>
        <xdr:to>
          <xdr:col>12</xdr:col>
          <xdr:colOff>0</xdr:colOff>
          <xdr:row>16</xdr:row>
          <xdr:rowOff>238125</xdr:rowOff>
        </xdr:to>
        <xdr:sp macro="" textlink="">
          <xdr:nvSpPr>
            <xdr:cNvPr id="48155" name="Check Box 27" hidden="1">
              <a:extLst>
                <a:ext uri="{63B3BB69-23CF-44E3-9099-C40C66FF867C}">
                  <a14:compatExt spid="_x0000_s48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16</xdr:row>
          <xdr:rowOff>38100</xdr:rowOff>
        </xdr:from>
        <xdr:to>
          <xdr:col>15</xdr:col>
          <xdr:colOff>95250</xdr:colOff>
          <xdr:row>16</xdr:row>
          <xdr:rowOff>247650</xdr:rowOff>
        </xdr:to>
        <xdr:sp macro="" textlink="">
          <xdr:nvSpPr>
            <xdr:cNvPr id="48156" name="Check Box 28" hidden="1">
              <a:extLst>
                <a:ext uri="{63B3BB69-23CF-44E3-9099-C40C66FF867C}">
                  <a14:compatExt spid="_x0000_s48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28575</xdr:rowOff>
        </xdr:from>
        <xdr:to>
          <xdr:col>12</xdr:col>
          <xdr:colOff>0</xdr:colOff>
          <xdr:row>17</xdr:row>
          <xdr:rowOff>238125</xdr:rowOff>
        </xdr:to>
        <xdr:sp macro="" textlink="">
          <xdr:nvSpPr>
            <xdr:cNvPr id="48157" name="Check Box 29" hidden="1">
              <a:extLst>
                <a:ext uri="{63B3BB69-23CF-44E3-9099-C40C66FF867C}">
                  <a14:compatExt spid="_x0000_s48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17</xdr:row>
          <xdr:rowOff>38100</xdr:rowOff>
        </xdr:from>
        <xdr:to>
          <xdr:col>15</xdr:col>
          <xdr:colOff>95250</xdr:colOff>
          <xdr:row>17</xdr:row>
          <xdr:rowOff>247650</xdr:rowOff>
        </xdr:to>
        <xdr:sp macro="" textlink="">
          <xdr:nvSpPr>
            <xdr:cNvPr id="48158" name="Check Box 30" hidden="1">
              <a:extLst>
                <a:ext uri="{63B3BB69-23CF-44E3-9099-C40C66FF867C}">
                  <a14:compatExt spid="_x0000_s48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18</xdr:row>
          <xdr:rowOff>28575</xdr:rowOff>
        </xdr:from>
        <xdr:to>
          <xdr:col>12</xdr:col>
          <xdr:colOff>0</xdr:colOff>
          <xdr:row>18</xdr:row>
          <xdr:rowOff>238125</xdr:rowOff>
        </xdr:to>
        <xdr:sp macro="" textlink="">
          <xdr:nvSpPr>
            <xdr:cNvPr id="48159" name="Check Box 31" hidden="1">
              <a:extLst>
                <a:ext uri="{63B3BB69-23CF-44E3-9099-C40C66FF867C}">
                  <a14:compatExt spid="_x0000_s48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18</xdr:row>
          <xdr:rowOff>38100</xdr:rowOff>
        </xdr:from>
        <xdr:to>
          <xdr:col>15</xdr:col>
          <xdr:colOff>95250</xdr:colOff>
          <xdr:row>18</xdr:row>
          <xdr:rowOff>247650</xdr:rowOff>
        </xdr:to>
        <xdr:sp macro="" textlink="">
          <xdr:nvSpPr>
            <xdr:cNvPr id="48160" name="Check Box 32" hidden="1">
              <a:extLst>
                <a:ext uri="{63B3BB69-23CF-44E3-9099-C40C66FF867C}">
                  <a14:compatExt spid="_x0000_s48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28575</xdr:rowOff>
        </xdr:from>
        <xdr:to>
          <xdr:col>12</xdr:col>
          <xdr:colOff>0</xdr:colOff>
          <xdr:row>19</xdr:row>
          <xdr:rowOff>238125</xdr:rowOff>
        </xdr:to>
        <xdr:sp macro="" textlink="">
          <xdr:nvSpPr>
            <xdr:cNvPr id="48161" name="Check Box 33" hidden="1">
              <a:extLst>
                <a:ext uri="{63B3BB69-23CF-44E3-9099-C40C66FF867C}">
                  <a14:compatExt spid="_x0000_s48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19</xdr:row>
          <xdr:rowOff>38100</xdr:rowOff>
        </xdr:from>
        <xdr:to>
          <xdr:col>15</xdr:col>
          <xdr:colOff>95250</xdr:colOff>
          <xdr:row>19</xdr:row>
          <xdr:rowOff>247650</xdr:rowOff>
        </xdr:to>
        <xdr:sp macro="" textlink="">
          <xdr:nvSpPr>
            <xdr:cNvPr id="48162" name="Check Box 34" hidden="1">
              <a:extLst>
                <a:ext uri="{63B3BB69-23CF-44E3-9099-C40C66FF867C}">
                  <a14:compatExt spid="_x0000_s48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20</xdr:row>
          <xdr:rowOff>28575</xdr:rowOff>
        </xdr:from>
        <xdr:to>
          <xdr:col>12</xdr:col>
          <xdr:colOff>0</xdr:colOff>
          <xdr:row>20</xdr:row>
          <xdr:rowOff>238125</xdr:rowOff>
        </xdr:to>
        <xdr:sp macro="" textlink="">
          <xdr:nvSpPr>
            <xdr:cNvPr id="48163" name="Check Box 35" hidden="1">
              <a:extLst>
                <a:ext uri="{63B3BB69-23CF-44E3-9099-C40C66FF867C}">
                  <a14:compatExt spid="_x0000_s48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20</xdr:row>
          <xdr:rowOff>38100</xdr:rowOff>
        </xdr:from>
        <xdr:to>
          <xdr:col>15</xdr:col>
          <xdr:colOff>95250</xdr:colOff>
          <xdr:row>20</xdr:row>
          <xdr:rowOff>247650</xdr:rowOff>
        </xdr:to>
        <xdr:sp macro="" textlink="">
          <xdr:nvSpPr>
            <xdr:cNvPr id="48164" name="Check Box 36" hidden="1">
              <a:extLst>
                <a:ext uri="{63B3BB69-23CF-44E3-9099-C40C66FF867C}">
                  <a14:compatExt spid="_x0000_s48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21</xdr:row>
          <xdr:rowOff>28575</xdr:rowOff>
        </xdr:from>
        <xdr:to>
          <xdr:col>12</xdr:col>
          <xdr:colOff>0</xdr:colOff>
          <xdr:row>21</xdr:row>
          <xdr:rowOff>238125</xdr:rowOff>
        </xdr:to>
        <xdr:sp macro="" textlink="">
          <xdr:nvSpPr>
            <xdr:cNvPr id="48165" name="Check Box 37" hidden="1">
              <a:extLst>
                <a:ext uri="{63B3BB69-23CF-44E3-9099-C40C66FF867C}">
                  <a14:compatExt spid="_x0000_s48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21</xdr:row>
          <xdr:rowOff>38100</xdr:rowOff>
        </xdr:from>
        <xdr:to>
          <xdr:col>15</xdr:col>
          <xdr:colOff>95250</xdr:colOff>
          <xdr:row>21</xdr:row>
          <xdr:rowOff>247650</xdr:rowOff>
        </xdr:to>
        <xdr:sp macro="" textlink="">
          <xdr:nvSpPr>
            <xdr:cNvPr id="48166" name="Check Box 38" hidden="1">
              <a:extLst>
                <a:ext uri="{63B3BB69-23CF-44E3-9099-C40C66FF867C}">
                  <a14:compatExt spid="_x0000_s48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22</xdr:row>
          <xdr:rowOff>28575</xdr:rowOff>
        </xdr:from>
        <xdr:to>
          <xdr:col>12</xdr:col>
          <xdr:colOff>0</xdr:colOff>
          <xdr:row>22</xdr:row>
          <xdr:rowOff>238125</xdr:rowOff>
        </xdr:to>
        <xdr:sp macro="" textlink="">
          <xdr:nvSpPr>
            <xdr:cNvPr id="48167" name="Check Box 39" hidden="1">
              <a:extLst>
                <a:ext uri="{63B3BB69-23CF-44E3-9099-C40C66FF867C}">
                  <a14:compatExt spid="_x0000_s48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22</xdr:row>
          <xdr:rowOff>38100</xdr:rowOff>
        </xdr:from>
        <xdr:to>
          <xdr:col>15</xdr:col>
          <xdr:colOff>95250</xdr:colOff>
          <xdr:row>22</xdr:row>
          <xdr:rowOff>247650</xdr:rowOff>
        </xdr:to>
        <xdr:sp macro="" textlink="">
          <xdr:nvSpPr>
            <xdr:cNvPr id="48168" name="Check Box 40" hidden="1">
              <a:extLst>
                <a:ext uri="{63B3BB69-23CF-44E3-9099-C40C66FF867C}">
                  <a14:compatExt spid="_x0000_s48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23</xdr:row>
          <xdr:rowOff>28575</xdr:rowOff>
        </xdr:from>
        <xdr:to>
          <xdr:col>12</xdr:col>
          <xdr:colOff>0</xdr:colOff>
          <xdr:row>23</xdr:row>
          <xdr:rowOff>238125</xdr:rowOff>
        </xdr:to>
        <xdr:sp macro="" textlink="">
          <xdr:nvSpPr>
            <xdr:cNvPr id="48169" name="Check Box 41" hidden="1">
              <a:extLst>
                <a:ext uri="{63B3BB69-23CF-44E3-9099-C40C66FF867C}">
                  <a14:compatExt spid="_x0000_s48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23</xdr:row>
          <xdr:rowOff>38100</xdr:rowOff>
        </xdr:from>
        <xdr:to>
          <xdr:col>15</xdr:col>
          <xdr:colOff>95250</xdr:colOff>
          <xdr:row>23</xdr:row>
          <xdr:rowOff>247650</xdr:rowOff>
        </xdr:to>
        <xdr:sp macro="" textlink="">
          <xdr:nvSpPr>
            <xdr:cNvPr id="48170" name="Check Box 42" hidden="1">
              <a:extLst>
                <a:ext uri="{63B3BB69-23CF-44E3-9099-C40C66FF867C}">
                  <a14:compatExt spid="_x0000_s48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24</xdr:row>
          <xdr:rowOff>28575</xdr:rowOff>
        </xdr:from>
        <xdr:to>
          <xdr:col>12</xdr:col>
          <xdr:colOff>0</xdr:colOff>
          <xdr:row>24</xdr:row>
          <xdr:rowOff>238125</xdr:rowOff>
        </xdr:to>
        <xdr:sp macro="" textlink="">
          <xdr:nvSpPr>
            <xdr:cNvPr id="48171" name="Check Box 43" hidden="1">
              <a:extLst>
                <a:ext uri="{63B3BB69-23CF-44E3-9099-C40C66FF867C}">
                  <a14:compatExt spid="_x0000_s48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24</xdr:row>
          <xdr:rowOff>38100</xdr:rowOff>
        </xdr:from>
        <xdr:to>
          <xdr:col>15</xdr:col>
          <xdr:colOff>95250</xdr:colOff>
          <xdr:row>24</xdr:row>
          <xdr:rowOff>247650</xdr:rowOff>
        </xdr:to>
        <xdr:sp macro="" textlink="">
          <xdr:nvSpPr>
            <xdr:cNvPr id="48172" name="Check Box 44" hidden="1">
              <a:extLst>
                <a:ext uri="{63B3BB69-23CF-44E3-9099-C40C66FF867C}">
                  <a14:compatExt spid="_x0000_s48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25</xdr:row>
          <xdr:rowOff>28575</xdr:rowOff>
        </xdr:from>
        <xdr:to>
          <xdr:col>12</xdr:col>
          <xdr:colOff>0</xdr:colOff>
          <xdr:row>25</xdr:row>
          <xdr:rowOff>238125</xdr:rowOff>
        </xdr:to>
        <xdr:sp macro="" textlink="">
          <xdr:nvSpPr>
            <xdr:cNvPr id="48173" name="Check Box 45" hidden="1">
              <a:extLst>
                <a:ext uri="{63B3BB69-23CF-44E3-9099-C40C66FF867C}">
                  <a14:compatExt spid="_x0000_s48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25</xdr:row>
          <xdr:rowOff>38100</xdr:rowOff>
        </xdr:from>
        <xdr:to>
          <xdr:col>15</xdr:col>
          <xdr:colOff>95250</xdr:colOff>
          <xdr:row>25</xdr:row>
          <xdr:rowOff>247650</xdr:rowOff>
        </xdr:to>
        <xdr:sp macro="" textlink="">
          <xdr:nvSpPr>
            <xdr:cNvPr id="48174" name="Check Box 46" hidden="1">
              <a:extLst>
                <a:ext uri="{63B3BB69-23CF-44E3-9099-C40C66FF867C}">
                  <a14:compatExt spid="_x0000_s48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26</xdr:row>
          <xdr:rowOff>28575</xdr:rowOff>
        </xdr:from>
        <xdr:to>
          <xdr:col>12</xdr:col>
          <xdr:colOff>0</xdr:colOff>
          <xdr:row>26</xdr:row>
          <xdr:rowOff>238125</xdr:rowOff>
        </xdr:to>
        <xdr:sp macro="" textlink="">
          <xdr:nvSpPr>
            <xdr:cNvPr id="48175" name="Check Box 47" hidden="1">
              <a:extLst>
                <a:ext uri="{63B3BB69-23CF-44E3-9099-C40C66FF867C}">
                  <a14:compatExt spid="_x0000_s48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26</xdr:row>
          <xdr:rowOff>38100</xdr:rowOff>
        </xdr:from>
        <xdr:to>
          <xdr:col>15</xdr:col>
          <xdr:colOff>95250</xdr:colOff>
          <xdr:row>26</xdr:row>
          <xdr:rowOff>247650</xdr:rowOff>
        </xdr:to>
        <xdr:sp macro="" textlink="">
          <xdr:nvSpPr>
            <xdr:cNvPr id="48176" name="Check Box 48" hidden="1">
              <a:extLst>
                <a:ext uri="{63B3BB69-23CF-44E3-9099-C40C66FF867C}">
                  <a14:compatExt spid="_x0000_s48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27</xdr:row>
          <xdr:rowOff>28575</xdr:rowOff>
        </xdr:from>
        <xdr:to>
          <xdr:col>12</xdr:col>
          <xdr:colOff>0</xdr:colOff>
          <xdr:row>27</xdr:row>
          <xdr:rowOff>238125</xdr:rowOff>
        </xdr:to>
        <xdr:sp macro="" textlink="">
          <xdr:nvSpPr>
            <xdr:cNvPr id="48177" name="Check Box 49" hidden="1">
              <a:extLst>
                <a:ext uri="{63B3BB69-23CF-44E3-9099-C40C66FF867C}">
                  <a14:compatExt spid="_x0000_s48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27</xdr:row>
          <xdr:rowOff>38100</xdr:rowOff>
        </xdr:from>
        <xdr:to>
          <xdr:col>15</xdr:col>
          <xdr:colOff>95250</xdr:colOff>
          <xdr:row>27</xdr:row>
          <xdr:rowOff>247650</xdr:rowOff>
        </xdr:to>
        <xdr:sp macro="" textlink="">
          <xdr:nvSpPr>
            <xdr:cNvPr id="48178" name="Check Box 50" hidden="1">
              <a:extLst>
                <a:ext uri="{63B3BB69-23CF-44E3-9099-C40C66FF867C}">
                  <a14:compatExt spid="_x0000_s48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28</xdr:row>
          <xdr:rowOff>28575</xdr:rowOff>
        </xdr:from>
        <xdr:to>
          <xdr:col>12</xdr:col>
          <xdr:colOff>0</xdr:colOff>
          <xdr:row>28</xdr:row>
          <xdr:rowOff>238125</xdr:rowOff>
        </xdr:to>
        <xdr:sp macro="" textlink="">
          <xdr:nvSpPr>
            <xdr:cNvPr id="48179" name="Check Box 51" hidden="1">
              <a:extLst>
                <a:ext uri="{63B3BB69-23CF-44E3-9099-C40C66FF867C}">
                  <a14:compatExt spid="_x0000_s48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28</xdr:row>
          <xdr:rowOff>38100</xdr:rowOff>
        </xdr:from>
        <xdr:to>
          <xdr:col>15</xdr:col>
          <xdr:colOff>95250</xdr:colOff>
          <xdr:row>28</xdr:row>
          <xdr:rowOff>247650</xdr:rowOff>
        </xdr:to>
        <xdr:sp macro="" textlink="">
          <xdr:nvSpPr>
            <xdr:cNvPr id="48180" name="Check Box 52" hidden="1">
              <a:extLst>
                <a:ext uri="{63B3BB69-23CF-44E3-9099-C40C66FF867C}">
                  <a14:compatExt spid="_x0000_s48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29</xdr:row>
          <xdr:rowOff>28575</xdr:rowOff>
        </xdr:from>
        <xdr:to>
          <xdr:col>12</xdr:col>
          <xdr:colOff>0</xdr:colOff>
          <xdr:row>29</xdr:row>
          <xdr:rowOff>238125</xdr:rowOff>
        </xdr:to>
        <xdr:sp macro="" textlink="">
          <xdr:nvSpPr>
            <xdr:cNvPr id="48181" name="Check Box 53" hidden="1">
              <a:extLst>
                <a:ext uri="{63B3BB69-23CF-44E3-9099-C40C66FF867C}">
                  <a14:compatExt spid="_x0000_s48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29</xdr:row>
          <xdr:rowOff>38100</xdr:rowOff>
        </xdr:from>
        <xdr:to>
          <xdr:col>15</xdr:col>
          <xdr:colOff>95250</xdr:colOff>
          <xdr:row>29</xdr:row>
          <xdr:rowOff>247650</xdr:rowOff>
        </xdr:to>
        <xdr:sp macro="" textlink="">
          <xdr:nvSpPr>
            <xdr:cNvPr id="48182" name="Check Box 54" hidden="1">
              <a:extLst>
                <a:ext uri="{63B3BB69-23CF-44E3-9099-C40C66FF867C}">
                  <a14:compatExt spid="_x0000_s48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30</xdr:row>
          <xdr:rowOff>28575</xdr:rowOff>
        </xdr:from>
        <xdr:to>
          <xdr:col>12</xdr:col>
          <xdr:colOff>0</xdr:colOff>
          <xdr:row>30</xdr:row>
          <xdr:rowOff>238125</xdr:rowOff>
        </xdr:to>
        <xdr:sp macro="" textlink="">
          <xdr:nvSpPr>
            <xdr:cNvPr id="48183" name="Check Box 55" hidden="1">
              <a:extLst>
                <a:ext uri="{63B3BB69-23CF-44E3-9099-C40C66FF867C}">
                  <a14:compatExt spid="_x0000_s48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30</xdr:row>
          <xdr:rowOff>38100</xdr:rowOff>
        </xdr:from>
        <xdr:to>
          <xdr:col>15</xdr:col>
          <xdr:colOff>95250</xdr:colOff>
          <xdr:row>30</xdr:row>
          <xdr:rowOff>247650</xdr:rowOff>
        </xdr:to>
        <xdr:sp macro="" textlink="">
          <xdr:nvSpPr>
            <xdr:cNvPr id="48184" name="Check Box 56" hidden="1">
              <a:extLst>
                <a:ext uri="{63B3BB69-23CF-44E3-9099-C40C66FF867C}">
                  <a14:compatExt spid="_x0000_s48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31</xdr:row>
          <xdr:rowOff>28575</xdr:rowOff>
        </xdr:from>
        <xdr:to>
          <xdr:col>12</xdr:col>
          <xdr:colOff>0</xdr:colOff>
          <xdr:row>31</xdr:row>
          <xdr:rowOff>238125</xdr:rowOff>
        </xdr:to>
        <xdr:sp macro="" textlink="">
          <xdr:nvSpPr>
            <xdr:cNvPr id="48185" name="Check Box 57" hidden="1">
              <a:extLst>
                <a:ext uri="{63B3BB69-23CF-44E3-9099-C40C66FF867C}">
                  <a14:compatExt spid="_x0000_s48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31</xdr:row>
          <xdr:rowOff>38100</xdr:rowOff>
        </xdr:from>
        <xdr:to>
          <xdr:col>15</xdr:col>
          <xdr:colOff>95250</xdr:colOff>
          <xdr:row>31</xdr:row>
          <xdr:rowOff>247650</xdr:rowOff>
        </xdr:to>
        <xdr:sp macro="" textlink="">
          <xdr:nvSpPr>
            <xdr:cNvPr id="48186" name="Check Box 58" hidden="1">
              <a:extLst>
                <a:ext uri="{63B3BB69-23CF-44E3-9099-C40C66FF867C}">
                  <a14:compatExt spid="_x0000_s48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32</xdr:row>
          <xdr:rowOff>28575</xdr:rowOff>
        </xdr:from>
        <xdr:to>
          <xdr:col>12</xdr:col>
          <xdr:colOff>0</xdr:colOff>
          <xdr:row>32</xdr:row>
          <xdr:rowOff>238125</xdr:rowOff>
        </xdr:to>
        <xdr:sp macro="" textlink="">
          <xdr:nvSpPr>
            <xdr:cNvPr id="48187" name="Check Box 59" hidden="1">
              <a:extLst>
                <a:ext uri="{63B3BB69-23CF-44E3-9099-C40C66FF867C}">
                  <a14:compatExt spid="_x0000_s48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32</xdr:row>
          <xdr:rowOff>38100</xdr:rowOff>
        </xdr:from>
        <xdr:to>
          <xdr:col>15</xdr:col>
          <xdr:colOff>95250</xdr:colOff>
          <xdr:row>32</xdr:row>
          <xdr:rowOff>247650</xdr:rowOff>
        </xdr:to>
        <xdr:sp macro="" textlink="">
          <xdr:nvSpPr>
            <xdr:cNvPr id="48188" name="Check Box 60" hidden="1">
              <a:extLst>
                <a:ext uri="{63B3BB69-23CF-44E3-9099-C40C66FF867C}">
                  <a14:compatExt spid="_x0000_s48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13</xdr:row>
          <xdr:rowOff>28575</xdr:rowOff>
        </xdr:from>
        <xdr:to>
          <xdr:col>12</xdr:col>
          <xdr:colOff>0</xdr:colOff>
          <xdr:row>13</xdr:row>
          <xdr:rowOff>238125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13</xdr:row>
          <xdr:rowOff>38100</xdr:rowOff>
        </xdr:from>
        <xdr:to>
          <xdr:col>15</xdr:col>
          <xdr:colOff>95250</xdr:colOff>
          <xdr:row>13</xdr:row>
          <xdr:rowOff>247650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</xdr:row>
          <xdr:rowOff>66675</xdr:rowOff>
        </xdr:from>
        <xdr:to>
          <xdr:col>7</xdr:col>
          <xdr:colOff>9525</xdr:colOff>
          <xdr:row>3</xdr:row>
          <xdr:rowOff>266700</xdr:rowOff>
        </xdr:to>
        <xdr:sp macro="" textlink="">
          <xdr:nvSpPr>
            <xdr:cNvPr id="30723" name="Option Button 3" hidden="1">
              <a:extLst>
                <a:ext uri="{63B3BB69-23CF-44E3-9099-C40C66FF867C}">
                  <a14:compatExt spid="_x0000_s30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</xdr:row>
          <xdr:rowOff>66675</xdr:rowOff>
        </xdr:from>
        <xdr:to>
          <xdr:col>7</xdr:col>
          <xdr:colOff>523875</xdr:colOff>
          <xdr:row>3</xdr:row>
          <xdr:rowOff>266700</xdr:rowOff>
        </xdr:to>
        <xdr:sp macro="" textlink="">
          <xdr:nvSpPr>
            <xdr:cNvPr id="30724" name="Option Button 4" hidden="1">
              <a:extLst>
                <a:ext uri="{63B3BB69-23CF-44E3-9099-C40C66FF867C}">
                  <a14:compatExt spid="_x0000_s30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3</xdr:row>
          <xdr:rowOff>66675</xdr:rowOff>
        </xdr:from>
        <xdr:to>
          <xdr:col>8</xdr:col>
          <xdr:colOff>695325</xdr:colOff>
          <xdr:row>3</xdr:row>
          <xdr:rowOff>266700</xdr:rowOff>
        </xdr:to>
        <xdr:sp macro="" textlink="">
          <xdr:nvSpPr>
            <xdr:cNvPr id="30725" name="Option Button 5" hidden="1">
              <a:extLst>
                <a:ext uri="{63B3BB69-23CF-44E3-9099-C40C66FF867C}">
                  <a14:compatExt spid="_x0000_s30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3</xdr:row>
          <xdr:rowOff>66675</xdr:rowOff>
        </xdr:from>
        <xdr:to>
          <xdr:col>8</xdr:col>
          <xdr:colOff>1209675</xdr:colOff>
          <xdr:row>3</xdr:row>
          <xdr:rowOff>266700</xdr:rowOff>
        </xdr:to>
        <xdr:sp macro="" textlink="">
          <xdr:nvSpPr>
            <xdr:cNvPr id="30726" name="Option Button 6" hidden="1">
              <a:extLst>
                <a:ext uri="{63B3BB69-23CF-44E3-9099-C40C66FF867C}">
                  <a14:compatExt spid="_x0000_s30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885825</xdr:colOff>
          <xdr:row>3</xdr:row>
          <xdr:rowOff>66675</xdr:rowOff>
        </xdr:from>
        <xdr:to>
          <xdr:col>8</xdr:col>
          <xdr:colOff>1724025</xdr:colOff>
          <xdr:row>3</xdr:row>
          <xdr:rowOff>266700</xdr:rowOff>
        </xdr:to>
        <xdr:sp macro="" textlink="">
          <xdr:nvSpPr>
            <xdr:cNvPr id="30727" name="Option Button 7" hidden="1">
              <a:extLst>
                <a:ext uri="{63B3BB69-23CF-44E3-9099-C40C66FF867C}">
                  <a14:compatExt spid="_x0000_s30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1400175</xdr:colOff>
          <xdr:row>3</xdr:row>
          <xdr:rowOff>66675</xdr:rowOff>
        </xdr:from>
        <xdr:to>
          <xdr:col>9</xdr:col>
          <xdr:colOff>114300</xdr:colOff>
          <xdr:row>3</xdr:row>
          <xdr:rowOff>266700</xdr:rowOff>
        </xdr:to>
        <xdr:sp macro="" textlink="">
          <xdr:nvSpPr>
            <xdr:cNvPr id="30728" name="Option Button 8" hidden="1">
              <a:extLst>
                <a:ext uri="{63B3BB69-23CF-44E3-9099-C40C66FF867C}">
                  <a14:compatExt spid="_x0000_s30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1914525</xdr:colOff>
          <xdr:row>3</xdr:row>
          <xdr:rowOff>66675</xdr:rowOff>
        </xdr:from>
        <xdr:to>
          <xdr:col>11</xdr:col>
          <xdr:colOff>142875</xdr:colOff>
          <xdr:row>3</xdr:row>
          <xdr:rowOff>266700</xdr:rowOff>
        </xdr:to>
        <xdr:sp macro="" textlink="">
          <xdr:nvSpPr>
            <xdr:cNvPr id="30729" name="Option Button 9" hidden="1">
              <a:extLst>
                <a:ext uri="{63B3BB69-23CF-44E3-9099-C40C66FF867C}">
                  <a14:compatExt spid="_x0000_s30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</xdr:row>
          <xdr:rowOff>66675</xdr:rowOff>
        </xdr:from>
        <xdr:to>
          <xdr:col>13</xdr:col>
          <xdr:colOff>152400</xdr:colOff>
          <xdr:row>3</xdr:row>
          <xdr:rowOff>266700</xdr:rowOff>
        </xdr:to>
        <xdr:sp macro="" textlink="">
          <xdr:nvSpPr>
            <xdr:cNvPr id="30730" name="Option Button 10" hidden="1">
              <a:extLst>
                <a:ext uri="{63B3BB69-23CF-44E3-9099-C40C66FF867C}">
                  <a14:compatExt spid="_x0000_s30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2</xdr:row>
          <xdr:rowOff>266700</xdr:rowOff>
        </xdr:from>
        <xdr:to>
          <xdr:col>15</xdr:col>
          <xdr:colOff>228600</xdr:colOff>
          <xdr:row>4</xdr:row>
          <xdr:rowOff>9525</xdr:rowOff>
        </xdr:to>
        <xdr:sp macro="" textlink="">
          <xdr:nvSpPr>
            <xdr:cNvPr id="30731" name="Group Box 11" hidden="1">
              <a:extLst>
                <a:ext uri="{63B3BB69-23CF-44E3-9099-C40C66FF867C}">
                  <a14:compatExt spid="_x0000_s30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76200</xdr:rowOff>
        </xdr:from>
        <xdr:to>
          <xdr:col>7</xdr:col>
          <xdr:colOff>0</xdr:colOff>
          <xdr:row>4</xdr:row>
          <xdr:rowOff>276225</xdr:rowOff>
        </xdr:to>
        <xdr:sp macro="" textlink="">
          <xdr:nvSpPr>
            <xdr:cNvPr id="30732" name="Option Button 12" hidden="1">
              <a:extLst>
                <a:ext uri="{63B3BB69-23CF-44E3-9099-C40C66FF867C}">
                  <a14:compatExt spid="_x0000_s30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</xdr:row>
          <xdr:rowOff>76200</xdr:rowOff>
        </xdr:from>
        <xdr:to>
          <xdr:col>7</xdr:col>
          <xdr:colOff>514350</xdr:colOff>
          <xdr:row>4</xdr:row>
          <xdr:rowOff>276225</xdr:rowOff>
        </xdr:to>
        <xdr:sp macro="" textlink="">
          <xdr:nvSpPr>
            <xdr:cNvPr id="30733" name="Option Button 13" hidden="1">
              <a:extLst>
                <a:ext uri="{63B3BB69-23CF-44E3-9099-C40C66FF867C}">
                  <a14:compatExt spid="_x0000_s30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</xdr:row>
          <xdr:rowOff>76200</xdr:rowOff>
        </xdr:from>
        <xdr:to>
          <xdr:col>8</xdr:col>
          <xdr:colOff>171450</xdr:colOff>
          <xdr:row>4</xdr:row>
          <xdr:rowOff>276225</xdr:rowOff>
        </xdr:to>
        <xdr:sp macro="" textlink="">
          <xdr:nvSpPr>
            <xdr:cNvPr id="30734" name="Option Button 14" hidden="1">
              <a:extLst>
                <a:ext uri="{63B3BB69-23CF-44E3-9099-C40C66FF867C}">
                  <a14:compatExt spid="_x0000_s30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</xdr:row>
          <xdr:rowOff>76200</xdr:rowOff>
        </xdr:from>
        <xdr:to>
          <xdr:col>8</xdr:col>
          <xdr:colOff>685800</xdr:colOff>
          <xdr:row>4</xdr:row>
          <xdr:rowOff>276225</xdr:rowOff>
        </xdr:to>
        <xdr:sp macro="" textlink="">
          <xdr:nvSpPr>
            <xdr:cNvPr id="30735" name="Option Button 15" hidden="1">
              <a:extLst>
                <a:ext uri="{63B3BB69-23CF-44E3-9099-C40C66FF867C}">
                  <a14:compatExt spid="_x0000_s30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4</xdr:row>
          <xdr:rowOff>76200</xdr:rowOff>
        </xdr:from>
        <xdr:to>
          <xdr:col>8</xdr:col>
          <xdr:colOff>1200150</xdr:colOff>
          <xdr:row>4</xdr:row>
          <xdr:rowOff>276225</xdr:rowOff>
        </xdr:to>
        <xdr:sp macro="" textlink="">
          <xdr:nvSpPr>
            <xdr:cNvPr id="30736" name="Option Button 16" hidden="1">
              <a:extLst>
                <a:ext uri="{63B3BB69-23CF-44E3-9099-C40C66FF867C}">
                  <a14:compatExt spid="_x0000_s30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876300</xdr:colOff>
          <xdr:row>4</xdr:row>
          <xdr:rowOff>76200</xdr:rowOff>
        </xdr:from>
        <xdr:to>
          <xdr:col>8</xdr:col>
          <xdr:colOff>1714500</xdr:colOff>
          <xdr:row>4</xdr:row>
          <xdr:rowOff>276225</xdr:rowOff>
        </xdr:to>
        <xdr:sp macro="" textlink="">
          <xdr:nvSpPr>
            <xdr:cNvPr id="30737" name="Option Button 17" hidden="1">
              <a:extLst>
                <a:ext uri="{63B3BB69-23CF-44E3-9099-C40C66FF867C}">
                  <a14:compatExt spid="_x0000_s30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1390650</xdr:colOff>
          <xdr:row>4</xdr:row>
          <xdr:rowOff>76200</xdr:rowOff>
        </xdr:from>
        <xdr:to>
          <xdr:col>9</xdr:col>
          <xdr:colOff>104775</xdr:colOff>
          <xdr:row>4</xdr:row>
          <xdr:rowOff>276225</xdr:rowOff>
        </xdr:to>
        <xdr:sp macro="" textlink="">
          <xdr:nvSpPr>
            <xdr:cNvPr id="30738" name="Option Button 18" hidden="1">
              <a:extLst>
                <a:ext uri="{63B3BB69-23CF-44E3-9099-C40C66FF867C}">
                  <a14:compatExt spid="_x0000_s30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1905000</xdr:colOff>
          <xdr:row>4</xdr:row>
          <xdr:rowOff>76200</xdr:rowOff>
        </xdr:from>
        <xdr:to>
          <xdr:col>11</xdr:col>
          <xdr:colOff>133350</xdr:colOff>
          <xdr:row>4</xdr:row>
          <xdr:rowOff>276225</xdr:rowOff>
        </xdr:to>
        <xdr:sp macro="" textlink="">
          <xdr:nvSpPr>
            <xdr:cNvPr id="30739" name="Option Button 19" hidden="1">
              <a:extLst>
                <a:ext uri="{63B3BB69-23CF-44E3-9099-C40C66FF867C}">
                  <a14:compatExt spid="_x0000_s30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</xdr:row>
          <xdr:rowOff>76200</xdr:rowOff>
        </xdr:from>
        <xdr:to>
          <xdr:col>13</xdr:col>
          <xdr:colOff>152400</xdr:colOff>
          <xdr:row>4</xdr:row>
          <xdr:rowOff>276225</xdr:rowOff>
        </xdr:to>
        <xdr:sp macro="" textlink="">
          <xdr:nvSpPr>
            <xdr:cNvPr id="30740" name="Option Button 20" hidden="1">
              <a:extLst>
                <a:ext uri="{63B3BB69-23CF-44E3-9099-C40C66FF867C}">
                  <a14:compatExt spid="_x0000_s30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</xdr:row>
          <xdr:rowOff>57150</xdr:rowOff>
        </xdr:from>
        <xdr:to>
          <xdr:col>15</xdr:col>
          <xdr:colOff>228600</xdr:colOff>
          <xdr:row>5</xdr:row>
          <xdr:rowOff>133350</xdr:rowOff>
        </xdr:to>
        <xdr:sp macro="" textlink="">
          <xdr:nvSpPr>
            <xdr:cNvPr id="30741" name="Group Box 21" hidden="1">
              <a:extLst>
                <a:ext uri="{63B3BB69-23CF-44E3-9099-C40C66FF867C}">
                  <a14:compatExt spid="_x0000_s30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76200</xdr:rowOff>
        </xdr:from>
        <xdr:to>
          <xdr:col>15</xdr:col>
          <xdr:colOff>180975</xdr:colOff>
          <xdr:row>4</xdr:row>
          <xdr:rowOff>276225</xdr:rowOff>
        </xdr:to>
        <xdr:sp macro="" textlink="">
          <xdr:nvSpPr>
            <xdr:cNvPr id="30742" name="Option Button 22" hidden="1">
              <a:extLst>
                <a:ext uri="{63B3BB69-23CF-44E3-9099-C40C66FF867C}">
                  <a14:compatExt spid="_x0000_s30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14</xdr:row>
          <xdr:rowOff>28575</xdr:rowOff>
        </xdr:from>
        <xdr:to>
          <xdr:col>12</xdr:col>
          <xdr:colOff>0</xdr:colOff>
          <xdr:row>14</xdr:row>
          <xdr:rowOff>238125</xdr:rowOff>
        </xdr:to>
        <xdr:sp macro="" textlink="">
          <xdr:nvSpPr>
            <xdr:cNvPr id="30743" name="Check Box 23" hidden="1">
              <a:extLst>
                <a:ext uri="{63B3BB69-23CF-44E3-9099-C40C66FF867C}">
                  <a14:compatExt spid="_x0000_s30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14</xdr:row>
          <xdr:rowOff>38100</xdr:rowOff>
        </xdr:from>
        <xdr:to>
          <xdr:col>15</xdr:col>
          <xdr:colOff>95250</xdr:colOff>
          <xdr:row>14</xdr:row>
          <xdr:rowOff>247650</xdr:rowOff>
        </xdr:to>
        <xdr:sp macro="" textlink="">
          <xdr:nvSpPr>
            <xdr:cNvPr id="30744" name="Check Box 24" hidden="1">
              <a:extLst>
                <a:ext uri="{63B3BB69-23CF-44E3-9099-C40C66FF867C}">
                  <a14:compatExt spid="_x0000_s30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15</xdr:row>
          <xdr:rowOff>28575</xdr:rowOff>
        </xdr:from>
        <xdr:to>
          <xdr:col>12</xdr:col>
          <xdr:colOff>0</xdr:colOff>
          <xdr:row>15</xdr:row>
          <xdr:rowOff>238125</xdr:rowOff>
        </xdr:to>
        <xdr:sp macro="" textlink="">
          <xdr:nvSpPr>
            <xdr:cNvPr id="30745" name="Check Box 25" hidden="1">
              <a:extLst>
                <a:ext uri="{63B3BB69-23CF-44E3-9099-C40C66FF867C}">
                  <a14:compatExt spid="_x0000_s30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15</xdr:row>
          <xdr:rowOff>38100</xdr:rowOff>
        </xdr:from>
        <xdr:to>
          <xdr:col>15</xdr:col>
          <xdr:colOff>95250</xdr:colOff>
          <xdr:row>15</xdr:row>
          <xdr:rowOff>247650</xdr:rowOff>
        </xdr:to>
        <xdr:sp macro="" textlink="">
          <xdr:nvSpPr>
            <xdr:cNvPr id="30746" name="Check Box 26" hidden="1">
              <a:extLst>
                <a:ext uri="{63B3BB69-23CF-44E3-9099-C40C66FF867C}">
                  <a14:compatExt spid="_x0000_s30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16</xdr:row>
          <xdr:rowOff>28575</xdr:rowOff>
        </xdr:from>
        <xdr:to>
          <xdr:col>12</xdr:col>
          <xdr:colOff>0</xdr:colOff>
          <xdr:row>16</xdr:row>
          <xdr:rowOff>238125</xdr:rowOff>
        </xdr:to>
        <xdr:sp macro="" textlink="">
          <xdr:nvSpPr>
            <xdr:cNvPr id="30747" name="Check Box 27" hidden="1">
              <a:extLst>
                <a:ext uri="{63B3BB69-23CF-44E3-9099-C40C66FF867C}">
                  <a14:compatExt spid="_x0000_s30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16</xdr:row>
          <xdr:rowOff>38100</xdr:rowOff>
        </xdr:from>
        <xdr:to>
          <xdr:col>15</xdr:col>
          <xdr:colOff>95250</xdr:colOff>
          <xdr:row>16</xdr:row>
          <xdr:rowOff>247650</xdr:rowOff>
        </xdr:to>
        <xdr:sp macro="" textlink="">
          <xdr:nvSpPr>
            <xdr:cNvPr id="30748" name="Check Box 28" hidden="1">
              <a:extLst>
                <a:ext uri="{63B3BB69-23CF-44E3-9099-C40C66FF867C}">
                  <a14:compatExt spid="_x0000_s30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28575</xdr:rowOff>
        </xdr:from>
        <xdr:to>
          <xdr:col>12</xdr:col>
          <xdr:colOff>0</xdr:colOff>
          <xdr:row>17</xdr:row>
          <xdr:rowOff>238125</xdr:rowOff>
        </xdr:to>
        <xdr:sp macro="" textlink="">
          <xdr:nvSpPr>
            <xdr:cNvPr id="30749" name="Check Box 29" hidden="1">
              <a:extLst>
                <a:ext uri="{63B3BB69-23CF-44E3-9099-C40C66FF867C}">
                  <a14:compatExt spid="_x0000_s30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17</xdr:row>
          <xdr:rowOff>38100</xdr:rowOff>
        </xdr:from>
        <xdr:to>
          <xdr:col>15</xdr:col>
          <xdr:colOff>95250</xdr:colOff>
          <xdr:row>17</xdr:row>
          <xdr:rowOff>247650</xdr:rowOff>
        </xdr:to>
        <xdr:sp macro="" textlink="">
          <xdr:nvSpPr>
            <xdr:cNvPr id="30750" name="Check Box 30" hidden="1">
              <a:extLst>
                <a:ext uri="{63B3BB69-23CF-44E3-9099-C40C66FF867C}">
                  <a14:compatExt spid="_x0000_s30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18</xdr:row>
          <xdr:rowOff>28575</xdr:rowOff>
        </xdr:from>
        <xdr:to>
          <xdr:col>12</xdr:col>
          <xdr:colOff>0</xdr:colOff>
          <xdr:row>18</xdr:row>
          <xdr:rowOff>238125</xdr:rowOff>
        </xdr:to>
        <xdr:sp macro="" textlink="">
          <xdr:nvSpPr>
            <xdr:cNvPr id="30751" name="Check Box 31" hidden="1">
              <a:extLst>
                <a:ext uri="{63B3BB69-23CF-44E3-9099-C40C66FF867C}">
                  <a14:compatExt spid="_x0000_s30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18</xdr:row>
          <xdr:rowOff>38100</xdr:rowOff>
        </xdr:from>
        <xdr:to>
          <xdr:col>15</xdr:col>
          <xdr:colOff>95250</xdr:colOff>
          <xdr:row>18</xdr:row>
          <xdr:rowOff>247650</xdr:rowOff>
        </xdr:to>
        <xdr:sp macro="" textlink="">
          <xdr:nvSpPr>
            <xdr:cNvPr id="30752" name="Check Box 32" hidden="1">
              <a:extLst>
                <a:ext uri="{63B3BB69-23CF-44E3-9099-C40C66FF867C}">
                  <a14:compatExt spid="_x0000_s30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28575</xdr:rowOff>
        </xdr:from>
        <xdr:to>
          <xdr:col>12</xdr:col>
          <xdr:colOff>0</xdr:colOff>
          <xdr:row>19</xdr:row>
          <xdr:rowOff>238125</xdr:rowOff>
        </xdr:to>
        <xdr:sp macro="" textlink="">
          <xdr:nvSpPr>
            <xdr:cNvPr id="30753" name="Check Box 33" hidden="1">
              <a:extLst>
                <a:ext uri="{63B3BB69-23CF-44E3-9099-C40C66FF867C}">
                  <a14:compatExt spid="_x0000_s30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19</xdr:row>
          <xdr:rowOff>38100</xdr:rowOff>
        </xdr:from>
        <xdr:to>
          <xdr:col>15</xdr:col>
          <xdr:colOff>95250</xdr:colOff>
          <xdr:row>19</xdr:row>
          <xdr:rowOff>247650</xdr:rowOff>
        </xdr:to>
        <xdr:sp macro="" textlink="">
          <xdr:nvSpPr>
            <xdr:cNvPr id="30754" name="Check Box 34" hidden="1">
              <a:extLst>
                <a:ext uri="{63B3BB69-23CF-44E3-9099-C40C66FF867C}">
                  <a14:compatExt spid="_x0000_s30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20</xdr:row>
          <xdr:rowOff>28575</xdr:rowOff>
        </xdr:from>
        <xdr:to>
          <xdr:col>12</xdr:col>
          <xdr:colOff>0</xdr:colOff>
          <xdr:row>20</xdr:row>
          <xdr:rowOff>238125</xdr:rowOff>
        </xdr:to>
        <xdr:sp macro="" textlink="">
          <xdr:nvSpPr>
            <xdr:cNvPr id="30755" name="Check Box 35" hidden="1">
              <a:extLst>
                <a:ext uri="{63B3BB69-23CF-44E3-9099-C40C66FF867C}">
                  <a14:compatExt spid="_x0000_s30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20</xdr:row>
          <xdr:rowOff>38100</xdr:rowOff>
        </xdr:from>
        <xdr:to>
          <xdr:col>15</xdr:col>
          <xdr:colOff>95250</xdr:colOff>
          <xdr:row>20</xdr:row>
          <xdr:rowOff>247650</xdr:rowOff>
        </xdr:to>
        <xdr:sp macro="" textlink="">
          <xdr:nvSpPr>
            <xdr:cNvPr id="30756" name="Check Box 36" hidden="1">
              <a:extLst>
                <a:ext uri="{63B3BB69-23CF-44E3-9099-C40C66FF867C}">
                  <a14:compatExt spid="_x0000_s30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21</xdr:row>
          <xdr:rowOff>28575</xdr:rowOff>
        </xdr:from>
        <xdr:to>
          <xdr:col>12</xdr:col>
          <xdr:colOff>0</xdr:colOff>
          <xdr:row>21</xdr:row>
          <xdr:rowOff>238125</xdr:rowOff>
        </xdr:to>
        <xdr:sp macro="" textlink="">
          <xdr:nvSpPr>
            <xdr:cNvPr id="30757" name="Check Box 37" hidden="1">
              <a:extLst>
                <a:ext uri="{63B3BB69-23CF-44E3-9099-C40C66FF867C}">
                  <a14:compatExt spid="_x0000_s30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21</xdr:row>
          <xdr:rowOff>38100</xdr:rowOff>
        </xdr:from>
        <xdr:to>
          <xdr:col>15</xdr:col>
          <xdr:colOff>95250</xdr:colOff>
          <xdr:row>21</xdr:row>
          <xdr:rowOff>247650</xdr:rowOff>
        </xdr:to>
        <xdr:sp macro="" textlink="">
          <xdr:nvSpPr>
            <xdr:cNvPr id="30758" name="Check Box 38" hidden="1">
              <a:extLst>
                <a:ext uri="{63B3BB69-23CF-44E3-9099-C40C66FF867C}">
                  <a14:compatExt spid="_x0000_s30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22</xdr:row>
          <xdr:rowOff>28575</xdr:rowOff>
        </xdr:from>
        <xdr:to>
          <xdr:col>12</xdr:col>
          <xdr:colOff>0</xdr:colOff>
          <xdr:row>22</xdr:row>
          <xdr:rowOff>238125</xdr:rowOff>
        </xdr:to>
        <xdr:sp macro="" textlink="">
          <xdr:nvSpPr>
            <xdr:cNvPr id="30759" name="Check Box 39" hidden="1">
              <a:extLst>
                <a:ext uri="{63B3BB69-23CF-44E3-9099-C40C66FF867C}">
                  <a14:compatExt spid="_x0000_s30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22</xdr:row>
          <xdr:rowOff>38100</xdr:rowOff>
        </xdr:from>
        <xdr:to>
          <xdr:col>15</xdr:col>
          <xdr:colOff>95250</xdr:colOff>
          <xdr:row>22</xdr:row>
          <xdr:rowOff>247650</xdr:rowOff>
        </xdr:to>
        <xdr:sp macro="" textlink="">
          <xdr:nvSpPr>
            <xdr:cNvPr id="30760" name="Check Box 40" hidden="1">
              <a:extLst>
                <a:ext uri="{63B3BB69-23CF-44E3-9099-C40C66FF867C}">
                  <a14:compatExt spid="_x0000_s30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23</xdr:row>
          <xdr:rowOff>28575</xdr:rowOff>
        </xdr:from>
        <xdr:to>
          <xdr:col>12</xdr:col>
          <xdr:colOff>0</xdr:colOff>
          <xdr:row>23</xdr:row>
          <xdr:rowOff>238125</xdr:rowOff>
        </xdr:to>
        <xdr:sp macro="" textlink="">
          <xdr:nvSpPr>
            <xdr:cNvPr id="30761" name="Check Box 41" hidden="1">
              <a:extLst>
                <a:ext uri="{63B3BB69-23CF-44E3-9099-C40C66FF867C}">
                  <a14:compatExt spid="_x0000_s30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23</xdr:row>
          <xdr:rowOff>38100</xdr:rowOff>
        </xdr:from>
        <xdr:to>
          <xdr:col>15</xdr:col>
          <xdr:colOff>95250</xdr:colOff>
          <xdr:row>23</xdr:row>
          <xdr:rowOff>247650</xdr:rowOff>
        </xdr:to>
        <xdr:sp macro="" textlink="">
          <xdr:nvSpPr>
            <xdr:cNvPr id="30762" name="Check Box 42" hidden="1">
              <a:extLst>
                <a:ext uri="{63B3BB69-23CF-44E3-9099-C40C66FF867C}">
                  <a14:compatExt spid="_x0000_s30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24</xdr:row>
          <xdr:rowOff>28575</xdr:rowOff>
        </xdr:from>
        <xdr:to>
          <xdr:col>12</xdr:col>
          <xdr:colOff>0</xdr:colOff>
          <xdr:row>24</xdr:row>
          <xdr:rowOff>238125</xdr:rowOff>
        </xdr:to>
        <xdr:sp macro="" textlink="">
          <xdr:nvSpPr>
            <xdr:cNvPr id="30763" name="Check Box 43" hidden="1">
              <a:extLst>
                <a:ext uri="{63B3BB69-23CF-44E3-9099-C40C66FF867C}">
                  <a14:compatExt spid="_x0000_s30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24</xdr:row>
          <xdr:rowOff>38100</xdr:rowOff>
        </xdr:from>
        <xdr:to>
          <xdr:col>15</xdr:col>
          <xdr:colOff>95250</xdr:colOff>
          <xdr:row>24</xdr:row>
          <xdr:rowOff>247650</xdr:rowOff>
        </xdr:to>
        <xdr:sp macro="" textlink="">
          <xdr:nvSpPr>
            <xdr:cNvPr id="30764" name="Check Box 44" hidden="1">
              <a:extLst>
                <a:ext uri="{63B3BB69-23CF-44E3-9099-C40C66FF867C}">
                  <a14:compatExt spid="_x0000_s30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25</xdr:row>
          <xdr:rowOff>28575</xdr:rowOff>
        </xdr:from>
        <xdr:to>
          <xdr:col>12</xdr:col>
          <xdr:colOff>0</xdr:colOff>
          <xdr:row>25</xdr:row>
          <xdr:rowOff>238125</xdr:rowOff>
        </xdr:to>
        <xdr:sp macro="" textlink="">
          <xdr:nvSpPr>
            <xdr:cNvPr id="30765" name="Check Box 45" hidden="1">
              <a:extLst>
                <a:ext uri="{63B3BB69-23CF-44E3-9099-C40C66FF867C}">
                  <a14:compatExt spid="_x0000_s30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25</xdr:row>
          <xdr:rowOff>38100</xdr:rowOff>
        </xdr:from>
        <xdr:to>
          <xdr:col>15</xdr:col>
          <xdr:colOff>95250</xdr:colOff>
          <xdr:row>25</xdr:row>
          <xdr:rowOff>247650</xdr:rowOff>
        </xdr:to>
        <xdr:sp macro="" textlink="">
          <xdr:nvSpPr>
            <xdr:cNvPr id="30766" name="Check Box 46" hidden="1">
              <a:extLst>
                <a:ext uri="{63B3BB69-23CF-44E3-9099-C40C66FF867C}">
                  <a14:compatExt spid="_x0000_s30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26</xdr:row>
          <xdr:rowOff>28575</xdr:rowOff>
        </xdr:from>
        <xdr:to>
          <xdr:col>12</xdr:col>
          <xdr:colOff>0</xdr:colOff>
          <xdr:row>26</xdr:row>
          <xdr:rowOff>238125</xdr:rowOff>
        </xdr:to>
        <xdr:sp macro="" textlink="">
          <xdr:nvSpPr>
            <xdr:cNvPr id="30767" name="Check Box 47" hidden="1">
              <a:extLst>
                <a:ext uri="{63B3BB69-23CF-44E3-9099-C40C66FF867C}">
                  <a14:compatExt spid="_x0000_s30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26</xdr:row>
          <xdr:rowOff>38100</xdr:rowOff>
        </xdr:from>
        <xdr:to>
          <xdr:col>15</xdr:col>
          <xdr:colOff>95250</xdr:colOff>
          <xdr:row>26</xdr:row>
          <xdr:rowOff>247650</xdr:rowOff>
        </xdr:to>
        <xdr:sp macro="" textlink="">
          <xdr:nvSpPr>
            <xdr:cNvPr id="30768" name="Check Box 48" hidden="1">
              <a:extLst>
                <a:ext uri="{63B3BB69-23CF-44E3-9099-C40C66FF867C}">
                  <a14:compatExt spid="_x0000_s30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27</xdr:row>
          <xdr:rowOff>28575</xdr:rowOff>
        </xdr:from>
        <xdr:to>
          <xdr:col>12</xdr:col>
          <xdr:colOff>0</xdr:colOff>
          <xdr:row>27</xdr:row>
          <xdr:rowOff>238125</xdr:rowOff>
        </xdr:to>
        <xdr:sp macro="" textlink="">
          <xdr:nvSpPr>
            <xdr:cNvPr id="30769" name="Check Box 49" hidden="1">
              <a:extLst>
                <a:ext uri="{63B3BB69-23CF-44E3-9099-C40C66FF867C}">
                  <a14:compatExt spid="_x0000_s30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27</xdr:row>
          <xdr:rowOff>38100</xdr:rowOff>
        </xdr:from>
        <xdr:to>
          <xdr:col>15</xdr:col>
          <xdr:colOff>95250</xdr:colOff>
          <xdr:row>27</xdr:row>
          <xdr:rowOff>247650</xdr:rowOff>
        </xdr:to>
        <xdr:sp macro="" textlink="">
          <xdr:nvSpPr>
            <xdr:cNvPr id="30770" name="Check Box 50" hidden="1">
              <a:extLst>
                <a:ext uri="{63B3BB69-23CF-44E3-9099-C40C66FF867C}">
                  <a14:compatExt spid="_x0000_s30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28</xdr:row>
          <xdr:rowOff>28575</xdr:rowOff>
        </xdr:from>
        <xdr:to>
          <xdr:col>12</xdr:col>
          <xdr:colOff>0</xdr:colOff>
          <xdr:row>28</xdr:row>
          <xdr:rowOff>238125</xdr:rowOff>
        </xdr:to>
        <xdr:sp macro="" textlink="">
          <xdr:nvSpPr>
            <xdr:cNvPr id="30771" name="Check Box 51" hidden="1">
              <a:extLst>
                <a:ext uri="{63B3BB69-23CF-44E3-9099-C40C66FF867C}">
                  <a14:compatExt spid="_x0000_s30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28</xdr:row>
          <xdr:rowOff>38100</xdr:rowOff>
        </xdr:from>
        <xdr:to>
          <xdr:col>15</xdr:col>
          <xdr:colOff>95250</xdr:colOff>
          <xdr:row>28</xdr:row>
          <xdr:rowOff>247650</xdr:rowOff>
        </xdr:to>
        <xdr:sp macro="" textlink="">
          <xdr:nvSpPr>
            <xdr:cNvPr id="30772" name="Check Box 52" hidden="1">
              <a:extLst>
                <a:ext uri="{63B3BB69-23CF-44E3-9099-C40C66FF867C}">
                  <a14:compatExt spid="_x0000_s30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29</xdr:row>
          <xdr:rowOff>28575</xdr:rowOff>
        </xdr:from>
        <xdr:to>
          <xdr:col>12</xdr:col>
          <xdr:colOff>0</xdr:colOff>
          <xdr:row>29</xdr:row>
          <xdr:rowOff>238125</xdr:rowOff>
        </xdr:to>
        <xdr:sp macro="" textlink="">
          <xdr:nvSpPr>
            <xdr:cNvPr id="30773" name="Check Box 53" hidden="1">
              <a:extLst>
                <a:ext uri="{63B3BB69-23CF-44E3-9099-C40C66FF867C}">
                  <a14:compatExt spid="_x0000_s30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29</xdr:row>
          <xdr:rowOff>38100</xdr:rowOff>
        </xdr:from>
        <xdr:to>
          <xdr:col>15</xdr:col>
          <xdr:colOff>95250</xdr:colOff>
          <xdr:row>29</xdr:row>
          <xdr:rowOff>247650</xdr:rowOff>
        </xdr:to>
        <xdr:sp macro="" textlink="">
          <xdr:nvSpPr>
            <xdr:cNvPr id="30774" name="Check Box 54" hidden="1">
              <a:extLst>
                <a:ext uri="{63B3BB69-23CF-44E3-9099-C40C66FF867C}">
                  <a14:compatExt spid="_x0000_s30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30</xdr:row>
          <xdr:rowOff>28575</xdr:rowOff>
        </xdr:from>
        <xdr:to>
          <xdr:col>12</xdr:col>
          <xdr:colOff>0</xdr:colOff>
          <xdr:row>30</xdr:row>
          <xdr:rowOff>238125</xdr:rowOff>
        </xdr:to>
        <xdr:sp macro="" textlink="">
          <xdr:nvSpPr>
            <xdr:cNvPr id="30775" name="Check Box 55" hidden="1">
              <a:extLst>
                <a:ext uri="{63B3BB69-23CF-44E3-9099-C40C66FF867C}">
                  <a14:compatExt spid="_x0000_s30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30</xdr:row>
          <xdr:rowOff>38100</xdr:rowOff>
        </xdr:from>
        <xdr:to>
          <xdr:col>15</xdr:col>
          <xdr:colOff>95250</xdr:colOff>
          <xdr:row>30</xdr:row>
          <xdr:rowOff>247650</xdr:rowOff>
        </xdr:to>
        <xdr:sp macro="" textlink="">
          <xdr:nvSpPr>
            <xdr:cNvPr id="30776" name="Check Box 56" hidden="1">
              <a:extLst>
                <a:ext uri="{63B3BB69-23CF-44E3-9099-C40C66FF867C}">
                  <a14:compatExt spid="_x0000_s30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31</xdr:row>
          <xdr:rowOff>28575</xdr:rowOff>
        </xdr:from>
        <xdr:to>
          <xdr:col>12</xdr:col>
          <xdr:colOff>0</xdr:colOff>
          <xdr:row>31</xdr:row>
          <xdr:rowOff>238125</xdr:rowOff>
        </xdr:to>
        <xdr:sp macro="" textlink="">
          <xdr:nvSpPr>
            <xdr:cNvPr id="30777" name="Check Box 57" hidden="1">
              <a:extLst>
                <a:ext uri="{63B3BB69-23CF-44E3-9099-C40C66FF867C}">
                  <a14:compatExt spid="_x0000_s30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31</xdr:row>
          <xdr:rowOff>38100</xdr:rowOff>
        </xdr:from>
        <xdr:to>
          <xdr:col>15</xdr:col>
          <xdr:colOff>95250</xdr:colOff>
          <xdr:row>31</xdr:row>
          <xdr:rowOff>247650</xdr:rowOff>
        </xdr:to>
        <xdr:sp macro="" textlink="">
          <xdr:nvSpPr>
            <xdr:cNvPr id="30778" name="Check Box 58" hidden="1">
              <a:extLst>
                <a:ext uri="{63B3BB69-23CF-44E3-9099-C40C66FF867C}">
                  <a14:compatExt spid="_x0000_s30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32</xdr:row>
          <xdr:rowOff>28575</xdr:rowOff>
        </xdr:from>
        <xdr:to>
          <xdr:col>12</xdr:col>
          <xdr:colOff>0</xdr:colOff>
          <xdr:row>32</xdr:row>
          <xdr:rowOff>238125</xdr:rowOff>
        </xdr:to>
        <xdr:sp macro="" textlink="">
          <xdr:nvSpPr>
            <xdr:cNvPr id="30779" name="Check Box 59" hidden="1">
              <a:extLst>
                <a:ext uri="{63B3BB69-23CF-44E3-9099-C40C66FF867C}">
                  <a14:compatExt spid="_x0000_s30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32</xdr:row>
          <xdr:rowOff>38100</xdr:rowOff>
        </xdr:from>
        <xdr:to>
          <xdr:col>15</xdr:col>
          <xdr:colOff>95250</xdr:colOff>
          <xdr:row>32</xdr:row>
          <xdr:rowOff>247650</xdr:rowOff>
        </xdr:to>
        <xdr:sp macro="" textlink="">
          <xdr:nvSpPr>
            <xdr:cNvPr id="30780" name="Check Box 60" hidden="1">
              <a:extLst>
                <a:ext uri="{63B3BB69-23CF-44E3-9099-C40C66FF867C}">
                  <a14:compatExt spid="_x0000_s30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13</xdr:row>
          <xdr:rowOff>28575</xdr:rowOff>
        </xdr:from>
        <xdr:to>
          <xdr:col>12</xdr:col>
          <xdr:colOff>0</xdr:colOff>
          <xdr:row>13</xdr:row>
          <xdr:rowOff>238125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13</xdr:row>
          <xdr:rowOff>38100</xdr:rowOff>
        </xdr:from>
        <xdr:to>
          <xdr:col>15</xdr:col>
          <xdr:colOff>95250</xdr:colOff>
          <xdr:row>13</xdr:row>
          <xdr:rowOff>247650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</xdr:row>
          <xdr:rowOff>66675</xdr:rowOff>
        </xdr:from>
        <xdr:to>
          <xdr:col>7</xdr:col>
          <xdr:colOff>9525</xdr:colOff>
          <xdr:row>3</xdr:row>
          <xdr:rowOff>266700</xdr:rowOff>
        </xdr:to>
        <xdr:sp macro="" textlink="">
          <xdr:nvSpPr>
            <xdr:cNvPr id="31747" name="Option Button 3" hidden="1">
              <a:extLst>
                <a:ext uri="{63B3BB69-23CF-44E3-9099-C40C66FF867C}">
                  <a14:compatExt spid="_x0000_s31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</xdr:row>
          <xdr:rowOff>66675</xdr:rowOff>
        </xdr:from>
        <xdr:to>
          <xdr:col>7</xdr:col>
          <xdr:colOff>523875</xdr:colOff>
          <xdr:row>3</xdr:row>
          <xdr:rowOff>266700</xdr:rowOff>
        </xdr:to>
        <xdr:sp macro="" textlink="">
          <xdr:nvSpPr>
            <xdr:cNvPr id="31748" name="Option Button 4" hidden="1">
              <a:extLst>
                <a:ext uri="{63B3BB69-23CF-44E3-9099-C40C66FF867C}">
                  <a14:compatExt spid="_x0000_s31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3</xdr:row>
          <xdr:rowOff>66675</xdr:rowOff>
        </xdr:from>
        <xdr:to>
          <xdr:col>8</xdr:col>
          <xdr:colOff>695325</xdr:colOff>
          <xdr:row>3</xdr:row>
          <xdr:rowOff>266700</xdr:rowOff>
        </xdr:to>
        <xdr:sp macro="" textlink="">
          <xdr:nvSpPr>
            <xdr:cNvPr id="31749" name="Option Button 5" hidden="1">
              <a:extLst>
                <a:ext uri="{63B3BB69-23CF-44E3-9099-C40C66FF867C}">
                  <a14:compatExt spid="_x0000_s31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3</xdr:row>
          <xdr:rowOff>66675</xdr:rowOff>
        </xdr:from>
        <xdr:to>
          <xdr:col>8</xdr:col>
          <xdr:colOff>1209675</xdr:colOff>
          <xdr:row>3</xdr:row>
          <xdr:rowOff>266700</xdr:rowOff>
        </xdr:to>
        <xdr:sp macro="" textlink="">
          <xdr:nvSpPr>
            <xdr:cNvPr id="31750" name="Option Button 6" hidden="1">
              <a:extLst>
                <a:ext uri="{63B3BB69-23CF-44E3-9099-C40C66FF867C}">
                  <a14:compatExt spid="_x0000_s31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885825</xdr:colOff>
          <xdr:row>3</xdr:row>
          <xdr:rowOff>66675</xdr:rowOff>
        </xdr:from>
        <xdr:to>
          <xdr:col>8</xdr:col>
          <xdr:colOff>1724025</xdr:colOff>
          <xdr:row>3</xdr:row>
          <xdr:rowOff>266700</xdr:rowOff>
        </xdr:to>
        <xdr:sp macro="" textlink="">
          <xdr:nvSpPr>
            <xdr:cNvPr id="31751" name="Option Button 7" hidden="1">
              <a:extLst>
                <a:ext uri="{63B3BB69-23CF-44E3-9099-C40C66FF867C}">
                  <a14:compatExt spid="_x0000_s31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1400175</xdr:colOff>
          <xdr:row>3</xdr:row>
          <xdr:rowOff>66675</xdr:rowOff>
        </xdr:from>
        <xdr:to>
          <xdr:col>9</xdr:col>
          <xdr:colOff>114300</xdr:colOff>
          <xdr:row>3</xdr:row>
          <xdr:rowOff>266700</xdr:rowOff>
        </xdr:to>
        <xdr:sp macro="" textlink="">
          <xdr:nvSpPr>
            <xdr:cNvPr id="31752" name="Option Button 8" hidden="1">
              <a:extLst>
                <a:ext uri="{63B3BB69-23CF-44E3-9099-C40C66FF867C}">
                  <a14:compatExt spid="_x0000_s31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1914525</xdr:colOff>
          <xdr:row>3</xdr:row>
          <xdr:rowOff>66675</xdr:rowOff>
        </xdr:from>
        <xdr:to>
          <xdr:col>11</xdr:col>
          <xdr:colOff>142875</xdr:colOff>
          <xdr:row>3</xdr:row>
          <xdr:rowOff>266700</xdr:rowOff>
        </xdr:to>
        <xdr:sp macro="" textlink="">
          <xdr:nvSpPr>
            <xdr:cNvPr id="31753" name="Option Button 9" hidden="1">
              <a:extLst>
                <a:ext uri="{63B3BB69-23CF-44E3-9099-C40C66FF867C}">
                  <a14:compatExt spid="_x0000_s31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</xdr:row>
          <xdr:rowOff>66675</xdr:rowOff>
        </xdr:from>
        <xdr:to>
          <xdr:col>13</xdr:col>
          <xdr:colOff>152400</xdr:colOff>
          <xdr:row>3</xdr:row>
          <xdr:rowOff>266700</xdr:rowOff>
        </xdr:to>
        <xdr:sp macro="" textlink="">
          <xdr:nvSpPr>
            <xdr:cNvPr id="31754" name="Option Button 10" hidden="1">
              <a:extLst>
                <a:ext uri="{63B3BB69-23CF-44E3-9099-C40C66FF867C}">
                  <a14:compatExt spid="_x0000_s31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2</xdr:row>
          <xdr:rowOff>266700</xdr:rowOff>
        </xdr:from>
        <xdr:to>
          <xdr:col>15</xdr:col>
          <xdr:colOff>228600</xdr:colOff>
          <xdr:row>4</xdr:row>
          <xdr:rowOff>9525</xdr:rowOff>
        </xdr:to>
        <xdr:sp macro="" textlink="">
          <xdr:nvSpPr>
            <xdr:cNvPr id="31755" name="Group Box 11" hidden="1">
              <a:extLst>
                <a:ext uri="{63B3BB69-23CF-44E3-9099-C40C66FF867C}">
                  <a14:compatExt spid="_x0000_s31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76200</xdr:rowOff>
        </xdr:from>
        <xdr:to>
          <xdr:col>7</xdr:col>
          <xdr:colOff>0</xdr:colOff>
          <xdr:row>4</xdr:row>
          <xdr:rowOff>276225</xdr:rowOff>
        </xdr:to>
        <xdr:sp macro="" textlink="">
          <xdr:nvSpPr>
            <xdr:cNvPr id="31756" name="Option Button 12" hidden="1">
              <a:extLst>
                <a:ext uri="{63B3BB69-23CF-44E3-9099-C40C66FF867C}">
                  <a14:compatExt spid="_x0000_s31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</xdr:row>
          <xdr:rowOff>76200</xdr:rowOff>
        </xdr:from>
        <xdr:to>
          <xdr:col>7</xdr:col>
          <xdr:colOff>514350</xdr:colOff>
          <xdr:row>4</xdr:row>
          <xdr:rowOff>276225</xdr:rowOff>
        </xdr:to>
        <xdr:sp macro="" textlink="">
          <xdr:nvSpPr>
            <xdr:cNvPr id="31757" name="Option Button 13" hidden="1">
              <a:extLst>
                <a:ext uri="{63B3BB69-23CF-44E3-9099-C40C66FF867C}">
                  <a14:compatExt spid="_x0000_s31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</xdr:row>
          <xdr:rowOff>76200</xdr:rowOff>
        </xdr:from>
        <xdr:to>
          <xdr:col>8</xdr:col>
          <xdr:colOff>171450</xdr:colOff>
          <xdr:row>4</xdr:row>
          <xdr:rowOff>276225</xdr:rowOff>
        </xdr:to>
        <xdr:sp macro="" textlink="">
          <xdr:nvSpPr>
            <xdr:cNvPr id="31758" name="Option Button 14" hidden="1">
              <a:extLst>
                <a:ext uri="{63B3BB69-23CF-44E3-9099-C40C66FF867C}">
                  <a14:compatExt spid="_x0000_s31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</xdr:row>
          <xdr:rowOff>76200</xdr:rowOff>
        </xdr:from>
        <xdr:to>
          <xdr:col>8</xdr:col>
          <xdr:colOff>685800</xdr:colOff>
          <xdr:row>4</xdr:row>
          <xdr:rowOff>276225</xdr:rowOff>
        </xdr:to>
        <xdr:sp macro="" textlink="">
          <xdr:nvSpPr>
            <xdr:cNvPr id="31759" name="Option Button 15" hidden="1">
              <a:extLst>
                <a:ext uri="{63B3BB69-23CF-44E3-9099-C40C66FF867C}">
                  <a14:compatExt spid="_x0000_s31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4</xdr:row>
          <xdr:rowOff>76200</xdr:rowOff>
        </xdr:from>
        <xdr:to>
          <xdr:col>8</xdr:col>
          <xdr:colOff>1200150</xdr:colOff>
          <xdr:row>4</xdr:row>
          <xdr:rowOff>276225</xdr:rowOff>
        </xdr:to>
        <xdr:sp macro="" textlink="">
          <xdr:nvSpPr>
            <xdr:cNvPr id="31760" name="Option Button 16" hidden="1">
              <a:extLst>
                <a:ext uri="{63B3BB69-23CF-44E3-9099-C40C66FF867C}">
                  <a14:compatExt spid="_x0000_s31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876300</xdr:colOff>
          <xdr:row>4</xdr:row>
          <xdr:rowOff>76200</xdr:rowOff>
        </xdr:from>
        <xdr:to>
          <xdr:col>8</xdr:col>
          <xdr:colOff>1714500</xdr:colOff>
          <xdr:row>4</xdr:row>
          <xdr:rowOff>276225</xdr:rowOff>
        </xdr:to>
        <xdr:sp macro="" textlink="">
          <xdr:nvSpPr>
            <xdr:cNvPr id="31761" name="Option Button 17" hidden="1">
              <a:extLst>
                <a:ext uri="{63B3BB69-23CF-44E3-9099-C40C66FF867C}">
                  <a14:compatExt spid="_x0000_s31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1390650</xdr:colOff>
          <xdr:row>4</xdr:row>
          <xdr:rowOff>76200</xdr:rowOff>
        </xdr:from>
        <xdr:to>
          <xdr:col>9</xdr:col>
          <xdr:colOff>104775</xdr:colOff>
          <xdr:row>4</xdr:row>
          <xdr:rowOff>276225</xdr:rowOff>
        </xdr:to>
        <xdr:sp macro="" textlink="">
          <xdr:nvSpPr>
            <xdr:cNvPr id="31762" name="Option Button 18" hidden="1">
              <a:extLst>
                <a:ext uri="{63B3BB69-23CF-44E3-9099-C40C66FF867C}">
                  <a14:compatExt spid="_x0000_s31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1905000</xdr:colOff>
          <xdr:row>4</xdr:row>
          <xdr:rowOff>76200</xdr:rowOff>
        </xdr:from>
        <xdr:to>
          <xdr:col>11</xdr:col>
          <xdr:colOff>133350</xdr:colOff>
          <xdr:row>4</xdr:row>
          <xdr:rowOff>276225</xdr:rowOff>
        </xdr:to>
        <xdr:sp macro="" textlink="">
          <xdr:nvSpPr>
            <xdr:cNvPr id="31763" name="Option Button 19" hidden="1">
              <a:extLst>
                <a:ext uri="{63B3BB69-23CF-44E3-9099-C40C66FF867C}">
                  <a14:compatExt spid="_x0000_s31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</xdr:row>
          <xdr:rowOff>76200</xdr:rowOff>
        </xdr:from>
        <xdr:to>
          <xdr:col>13</xdr:col>
          <xdr:colOff>152400</xdr:colOff>
          <xdr:row>4</xdr:row>
          <xdr:rowOff>276225</xdr:rowOff>
        </xdr:to>
        <xdr:sp macro="" textlink="">
          <xdr:nvSpPr>
            <xdr:cNvPr id="31764" name="Option Button 20" hidden="1">
              <a:extLst>
                <a:ext uri="{63B3BB69-23CF-44E3-9099-C40C66FF867C}">
                  <a14:compatExt spid="_x0000_s31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</xdr:row>
          <xdr:rowOff>57150</xdr:rowOff>
        </xdr:from>
        <xdr:to>
          <xdr:col>15</xdr:col>
          <xdr:colOff>228600</xdr:colOff>
          <xdr:row>5</xdr:row>
          <xdr:rowOff>133350</xdr:rowOff>
        </xdr:to>
        <xdr:sp macro="" textlink="">
          <xdr:nvSpPr>
            <xdr:cNvPr id="31765" name="Group Box 21" hidden="1">
              <a:extLst>
                <a:ext uri="{63B3BB69-23CF-44E3-9099-C40C66FF867C}">
                  <a14:compatExt spid="_x0000_s31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76200</xdr:rowOff>
        </xdr:from>
        <xdr:to>
          <xdr:col>15</xdr:col>
          <xdr:colOff>180975</xdr:colOff>
          <xdr:row>4</xdr:row>
          <xdr:rowOff>276225</xdr:rowOff>
        </xdr:to>
        <xdr:sp macro="" textlink="">
          <xdr:nvSpPr>
            <xdr:cNvPr id="31766" name="Option Button 22" hidden="1">
              <a:extLst>
                <a:ext uri="{63B3BB69-23CF-44E3-9099-C40C66FF867C}">
                  <a14:compatExt spid="_x0000_s31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14</xdr:row>
          <xdr:rowOff>28575</xdr:rowOff>
        </xdr:from>
        <xdr:to>
          <xdr:col>12</xdr:col>
          <xdr:colOff>0</xdr:colOff>
          <xdr:row>14</xdr:row>
          <xdr:rowOff>238125</xdr:rowOff>
        </xdr:to>
        <xdr:sp macro="" textlink="">
          <xdr:nvSpPr>
            <xdr:cNvPr id="31767" name="Check Box 23" hidden="1">
              <a:extLst>
                <a:ext uri="{63B3BB69-23CF-44E3-9099-C40C66FF867C}">
                  <a14:compatExt spid="_x0000_s31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14</xdr:row>
          <xdr:rowOff>38100</xdr:rowOff>
        </xdr:from>
        <xdr:to>
          <xdr:col>15</xdr:col>
          <xdr:colOff>95250</xdr:colOff>
          <xdr:row>14</xdr:row>
          <xdr:rowOff>247650</xdr:rowOff>
        </xdr:to>
        <xdr:sp macro="" textlink="">
          <xdr:nvSpPr>
            <xdr:cNvPr id="31768" name="Check Box 24" hidden="1">
              <a:extLst>
                <a:ext uri="{63B3BB69-23CF-44E3-9099-C40C66FF867C}">
                  <a14:compatExt spid="_x0000_s31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15</xdr:row>
          <xdr:rowOff>28575</xdr:rowOff>
        </xdr:from>
        <xdr:to>
          <xdr:col>12</xdr:col>
          <xdr:colOff>0</xdr:colOff>
          <xdr:row>15</xdr:row>
          <xdr:rowOff>238125</xdr:rowOff>
        </xdr:to>
        <xdr:sp macro="" textlink="">
          <xdr:nvSpPr>
            <xdr:cNvPr id="31769" name="Check Box 25" hidden="1">
              <a:extLst>
                <a:ext uri="{63B3BB69-23CF-44E3-9099-C40C66FF867C}">
                  <a14:compatExt spid="_x0000_s31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15</xdr:row>
          <xdr:rowOff>38100</xdr:rowOff>
        </xdr:from>
        <xdr:to>
          <xdr:col>15</xdr:col>
          <xdr:colOff>95250</xdr:colOff>
          <xdr:row>15</xdr:row>
          <xdr:rowOff>247650</xdr:rowOff>
        </xdr:to>
        <xdr:sp macro="" textlink="">
          <xdr:nvSpPr>
            <xdr:cNvPr id="31770" name="Check Box 26" hidden="1">
              <a:extLst>
                <a:ext uri="{63B3BB69-23CF-44E3-9099-C40C66FF867C}">
                  <a14:compatExt spid="_x0000_s31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16</xdr:row>
          <xdr:rowOff>28575</xdr:rowOff>
        </xdr:from>
        <xdr:to>
          <xdr:col>12</xdr:col>
          <xdr:colOff>0</xdr:colOff>
          <xdr:row>16</xdr:row>
          <xdr:rowOff>238125</xdr:rowOff>
        </xdr:to>
        <xdr:sp macro="" textlink="">
          <xdr:nvSpPr>
            <xdr:cNvPr id="31771" name="Check Box 27" hidden="1">
              <a:extLst>
                <a:ext uri="{63B3BB69-23CF-44E3-9099-C40C66FF867C}">
                  <a14:compatExt spid="_x0000_s31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16</xdr:row>
          <xdr:rowOff>38100</xdr:rowOff>
        </xdr:from>
        <xdr:to>
          <xdr:col>15</xdr:col>
          <xdr:colOff>95250</xdr:colOff>
          <xdr:row>16</xdr:row>
          <xdr:rowOff>247650</xdr:rowOff>
        </xdr:to>
        <xdr:sp macro="" textlink="">
          <xdr:nvSpPr>
            <xdr:cNvPr id="31772" name="Check Box 28" hidden="1">
              <a:extLst>
                <a:ext uri="{63B3BB69-23CF-44E3-9099-C40C66FF867C}">
                  <a14:compatExt spid="_x0000_s31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28575</xdr:rowOff>
        </xdr:from>
        <xdr:to>
          <xdr:col>12</xdr:col>
          <xdr:colOff>0</xdr:colOff>
          <xdr:row>17</xdr:row>
          <xdr:rowOff>238125</xdr:rowOff>
        </xdr:to>
        <xdr:sp macro="" textlink="">
          <xdr:nvSpPr>
            <xdr:cNvPr id="31773" name="Check Box 29" hidden="1">
              <a:extLst>
                <a:ext uri="{63B3BB69-23CF-44E3-9099-C40C66FF867C}">
                  <a14:compatExt spid="_x0000_s31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17</xdr:row>
          <xdr:rowOff>38100</xdr:rowOff>
        </xdr:from>
        <xdr:to>
          <xdr:col>15</xdr:col>
          <xdr:colOff>95250</xdr:colOff>
          <xdr:row>17</xdr:row>
          <xdr:rowOff>247650</xdr:rowOff>
        </xdr:to>
        <xdr:sp macro="" textlink="">
          <xdr:nvSpPr>
            <xdr:cNvPr id="31774" name="Check Box 30" hidden="1">
              <a:extLst>
                <a:ext uri="{63B3BB69-23CF-44E3-9099-C40C66FF867C}">
                  <a14:compatExt spid="_x0000_s31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18</xdr:row>
          <xdr:rowOff>28575</xdr:rowOff>
        </xdr:from>
        <xdr:to>
          <xdr:col>12</xdr:col>
          <xdr:colOff>0</xdr:colOff>
          <xdr:row>18</xdr:row>
          <xdr:rowOff>238125</xdr:rowOff>
        </xdr:to>
        <xdr:sp macro="" textlink="">
          <xdr:nvSpPr>
            <xdr:cNvPr id="31775" name="Check Box 31" hidden="1">
              <a:extLst>
                <a:ext uri="{63B3BB69-23CF-44E3-9099-C40C66FF867C}">
                  <a14:compatExt spid="_x0000_s31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18</xdr:row>
          <xdr:rowOff>38100</xdr:rowOff>
        </xdr:from>
        <xdr:to>
          <xdr:col>15</xdr:col>
          <xdr:colOff>95250</xdr:colOff>
          <xdr:row>18</xdr:row>
          <xdr:rowOff>247650</xdr:rowOff>
        </xdr:to>
        <xdr:sp macro="" textlink="">
          <xdr:nvSpPr>
            <xdr:cNvPr id="31776" name="Check Box 32" hidden="1">
              <a:extLst>
                <a:ext uri="{63B3BB69-23CF-44E3-9099-C40C66FF867C}">
                  <a14:compatExt spid="_x0000_s31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28575</xdr:rowOff>
        </xdr:from>
        <xdr:to>
          <xdr:col>12</xdr:col>
          <xdr:colOff>0</xdr:colOff>
          <xdr:row>19</xdr:row>
          <xdr:rowOff>238125</xdr:rowOff>
        </xdr:to>
        <xdr:sp macro="" textlink="">
          <xdr:nvSpPr>
            <xdr:cNvPr id="31777" name="Check Box 33" hidden="1">
              <a:extLst>
                <a:ext uri="{63B3BB69-23CF-44E3-9099-C40C66FF867C}">
                  <a14:compatExt spid="_x0000_s31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19</xdr:row>
          <xdr:rowOff>38100</xdr:rowOff>
        </xdr:from>
        <xdr:to>
          <xdr:col>15</xdr:col>
          <xdr:colOff>95250</xdr:colOff>
          <xdr:row>19</xdr:row>
          <xdr:rowOff>247650</xdr:rowOff>
        </xdr:to>
        <xdr:sp macro="" textlink="">
          <xdr:nvSpPr>
            <xdr:cNvPr id="31778" name="Check Box 34" hidden="1">
              <a:extLst>
                <a:ext uri="{63B3BB69-23CF-44E3-9099-C40C66FF867C}">
                  <a14:compatExt spid="_x0000_s31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20</xdr:row>
          <xdr:rowOff>28575</xdr:rowOff>
        </xdr:from>
        <xdr:to>
          <xdr:col>12</xdr:col>
          <xdr:colOff>0</xdr:colOff>
          <xdr:row>20</xdr:row>
          <xdr:rowOff>238125</xdr:rowOff>
        </xdr:to>
        <xdr:sp macro="" textlink="">
          <xdr:nvSpPr>
            <xdr:cNvPr id="31779" name="Check Box 35" hidden="1">
              <a:extLst>
                <a:ext uri="{63B3BB69-23CF-44E3-9099-C40C66FF867C}">
                  <a14:compatExt spid="_x0000_s31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20</xdr:row>
          <xdr:rowOff>38100</xdr:rowOff>
        </xdr:from>
        <xdr:to>
          <xdr:col>15</xdr:col>
          <xdr:colOff>95250</xdr:colOff>
          <xdr:row>20</xdr:row>
          <xdr:rowOff>247650</xdr:rowOff>
        </xdr:to>
        <xdr:sp macro="" textlink="">
          <xdr:nvSpPr>
            <xdr:cNvPr id="31780" name="Check Box 36" hidden="1">
              <a:extLst>
                <a:ext uri="{63B3BB69-23CF-44E3-9099-C40C66FF867C}">
                  <a14:compatExt spid="_x0000_s31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21</xdr:row>
          <xdr:rowOff>28575</xdr:rowOff>
        </xdr:from>
        <xdr:to>
          <xdr:col>12</xdr:col>
          <xdr:colOff>0</xdr:colOff>
          <xdr:row>21</xdr:row>
          <xdr:rowOff>238125</xdr:rowOff>
        </xdr:to>
        <xdr:sp macro="" textlink="">
          <xdr:nvSpPr>
            <xdr:cNvPr id="31781" name="Check Box 37" hidden="1">
              <a:extLst>
                <a:ext uri="{63B3BB69-23CF-44E3-9099-C40C66FF867C}">
                  <a14:compatExt spid="_x0000_s31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21</xdr:row>
          <xdr:rowOff>38100</xdr:rowOff>
        </xdr:from>
        <xdr:to>
          <xdr:col>15</xdr:col>
          <xdr:colOff>95250</xdr:colOff>
          <xdr:row>21</xdr:row>
          <xdr:rowOff>247650</xdr:rowOff>
        </xdr:to>
        <xdr:sp macro="" textlink="">
          <xdr:nvSpPr>
            <xdr:cNvPr id="31782" name="Check Box 38" hidden="1">
              <a:extLst>
                <a:ext uri="{63B3BB69-23CF-44E3-9099-C40C66FF867C}">
                  <a14:compatExt spid="_x0000_s31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22</xdr:row>
          <xdr:rowOff>28575</xdr:rowOff>
        </xdr:from>
        <xdr:to>
          <xdr:col>12</xdr:col>
          <xdr:colOff>0</xdr:colOff>
          <xdr:row>22</xdr:row>
          <xdr:rowOff>238125</xdr:rowOff>
        </xdr:to>
        <xdr:sp macro="" textlink="">
          <xdr:nvSpPr>
            <xdr:cNvPr id="31783" name="Check Box 39" hidden="1">
              <a:extLst>
                <a:ext uri="{63B3BB69-23CF-44E3-9099-C40C66FF867C}">
                  <a14:compatExt spid="_x0000_s31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22</xdr:row>
          <xdr:rowOff>38100</xdr:rowOff>
        </xdr:from>
        <xdr:to>
          <xdr:col>15</xdr:col>
          <xdr:colOff>95250</xdr:colOff>
          <xdr:row>22</xdr:row>
          <xdr:rowOff>247650</xdr:rowOff>
        </xdr:to>
        <xdr:sp macro="" textlink="">
          <xdr:nvSpPr>
            <xdr:cNvPr id="31784" name="Check Box 40" hidden="1">
              <a:extLst>
                <a:ext uri="{63B3BB69-23CF-44E3-9099-C40C66FF867C}">
                  <a14:compatExt spid="_x0000_s31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23</xdr:row>
          <xdr:rowOff>28575</xdr:rowOff>
        </xdr:from>
        <xdr:to>
          <xdr:col>12</xdr:col>
          <xdr:colOff>0</xdr:colOff>
          <xdr:row>23</xdr:row>
          <xdr:rowOff>238125</xdr:rowOff>
        </xdr:to>
        <xdr:sp macro="" textlink="">
          <xdr:nvSpPr>
            <xdr:cNvPr id="31785" name="Check Box 41" hidden="1">
              <a:extLst>
                <a:ext uri="{63B3BB69-23CF-44E3-9099-C40C66FF867C}">
                  <a14:compatExt spid="_x0000_s31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23</xdr:row>
          <xdr:rowOff>38100</xdr:rowOff>
        </xdr:from>
        <xdr:to>
          <xdr:col>15</xdr:col>
          <xdr:colOff>95250</xdr:colOff>
          <xdr:row>23</xdr:row>
          <xdr:rowOff>247650</xdr:rowOff>
        </xdr:to>
        <xdr:sp macro="" textlink="">
          <xdr:nvSpPr>
            <xdr:cNvPr id="31786" name="Check Box 42" hidden="1">
              <a:extLst>
                <a:ext uri="{63B3BB69-23CF-44E3-9099-C40C66FF867C}">
                  <a14:compatExt spid="_x0000_s31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24</xdr:row>
          <xdr:rowOff>28575</xdr:rowOff>
        </xdr:from>
        <xdr:to>
          <xdr:col>12</xdr:col>
          <xdr:colOff>0</xdr:colOff>
          <xdr:row>24</xdr:row>
          <xdr:rowOff>238125</xdr:rowOff>
        </xdr:to>
        <xdr:sp macro="" textlink="">
          <xdr:nvSpPr>
            <xdr:cNvPr id="31787" name="Check Box 43" hidden="1">
              <a:extLst>
                <a:ext uri="{63B3BB69-23CF-44E3-9099-C40C66FF867C}">
                  <a14:compatExt spid="_x0000_s31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24</xdr:row>
          <xdr:rowOff>38100</xdr:rowOff>
        </xdr:from>
        <xdr:to>
          <xdr:col>15</xdr:col>
          <xdr:colOff>95250</xdr:colOff>
          <xdr:row>24</xdr:row>
          <xdr:rowOff>247650</xdr:rowOff>
        </xdr:to>
        <xdr:sp macro="" textlink="">
          <xdr:nvSpPr>
            <xdr:cNvPr id="31788" name="Check Box 44" hidden="1">
              <a:extLst>
                <a:ext uri="{63B3BB69-23CF-44E3-9099-C40C66FF867C}">
                  <a14:compatExt spid="_x0000_s31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25</xdr:row>
          <xdr:rowOff>28575</xdr:rowOff>
        </xdr:from>
        <xdr:to>
          <xdr:col>12</xdr:col>
          <xdr:colOff>0</xdr:colOff>
          <xdr:row>25</xdr:row>
          <xdr:rowOff>238125</xdr:rowOff>
        </xdr:to>
        <xdr:sp macro="" textlink="">
          <xdr:nvSpPr>
            <xdr:cNvPr id="31789" name="Check Box 45" hidden="1">
              <a:extLst>
                <a:ext uri="{63B3BB69-23CF-44E3-9099-C40C66FF867C}">
                  <a14:compatExt spid="_x0000_s31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25</xdr:row>
          <xdr:rowOff>38100</xdr:rowOff>
        </xdr:from>
        <xdr:to>
          <xdr:col>15</xdr:col>
          <xdr:colOff>95250</xdr:colOff>
          <xdr:row>25</xdr:row>
          <xdr:rowOff>247650</xdr:rowOff>
        </xdr:to>
        <xdr:sp macro="" textlink="">
          <xdr:nvSpPr>
            <xdr:cNvPr id="31790" name="Check Box 46" hidden="1">
              <a:extLst>
                <a:ext uri="{63B3BB69-23CF-44E3-9099-C40C66FF867C}">
                  <a14:compatExt spid="_x0000_s317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26</xdr:row>
          <xdr:rowOff>28575</xdr:rowOff>
        </xdr:from>
        <xdr:to>
          <xdr:col>12</xdr:col>
          <xdr:colOff>0</xdr:colOff>
          <xdr:row>26</xdr:row>
          <xdr:rowOff>238125</xdr:rowOff>
        </xdr:to>
        <xdr:sp macro="" textlink="">
          <xdr:nvSpPr>
            <xdr:cNvPr id="31791" name="Check Box 47" hidden="1">
              <a:extLst>
                <a:ext uri="{63B3BB69-23CF-44E3-9099-C40C66FF867C}">
                  <a14:compatExt spid="_x0000_s31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26</xdr:row>
          <xdr:rowOff>38100</xdr:rowOff>
        </xdr:from>
        <xdr:to>
          <xdr:col>15</xdr:col>
          <xdr:colOff>95250</xdr:colOff>
          <xdr:row>26</xdr:row>
          <xdr:rowOff>247650</xdr:rowOff>
        </xdr:to>
        <xdr:sp macro="" textlink="">
          <xdr:nvSpPr>
            <xdr:cNvPr id="31792" name="Check Box 48" hidden="1">
              <a:extLst>
                <a:ext uri="{63B3BB69-23CF-44E3-9099-C40C66FF867C}">
                  <a14:compatExt spid="_x0000_s31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27</xdr:row>
          <xdr:rowOff>28575</xdr:rowOff>
        </xdr:from>
        <xdr:to>
          <xdr:col>12</xdr:col>
          <xdr:colOff>0</xdr:colOff>
          <xdr:row>27</xdr:row>
          <xdr:rowOff>238125</xdr:rowOff>
        </xdr:to>
        <xdr:sp macro="" textlink="">
          <xdr:nvSpPr>
            <xdr:cNvPr id="31793" name="Check Box 49" hidden="1">
              <a:extLst>
                <a:ext uri="{63B3BB69-23CF-44E3-9099-C40C66FF867C}">
                  <a14:compatExt spid="_x0000_s31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27</xdr:row>
          <xdr:rowOff>38100</xdr:rowOff>
        </xdr:from>
        <xdr:to>
          <xdr:col>15</xdr:col>
          <xdr:colOff>95250</xdr:colOff>
          <xdr:row>27</xdr:row>
          <xdr:rowOff>247650</xdr:rowOff>
        </xdr:to>
        <xdr:sp macro="" textlink="">
          <xdr:nvSpPr>
            <xdr:cNvPr id="31794" name="Check Box 50" hidden="1">
              <a:extLst>
                <a:ext uri="{63B3BB69-23CF-44E3-9099-C40C66FF867C}">
                  <a14:compatExt spid="_x0000_s31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28</xdr:row>
          <xdr:rowOff>28575</xdr:rowOff>
        </xdr:from>
        <xdr:to>
          <xdr:col>12</xdr:col>
          <xdr:colOff>0</xdr:colOff>
          <xdr:row>28</xdr:row>
          <xdr:rowOff>238125</xdr:rowOff>
        </xdr:to>
        <xdr:sp macro="" textlink="">
          <xdr:nvSpPr>
            <xdr:cNvPr id="31795" name="Check Box 51" hidden="1">
              <a:extLst>
                <a:ext uri="{63B3BB69-23CF-44E3-9099-C40C66FF867C}">
                  <a14:compatExt spid="_x0000_s31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28</xdr:row>
          <xdr:rowOff>38100</xdr:rowOff>
        </xdr:from>
        <xdr:to>
          <xdr:col>15</xdr:col>
          <xdr:colOff>95250</xdr:colOff>
          <xdr:row>28</xdr:row>
          <xdr:rowOff>247650</xdr:rowOff>
        </xdr:to>
        <xdr:sp macro="" textlink="">
          <xdr:nvSpPr>
            <xdr:cNvPr id="31796" name="Check Box 52" hidden="1">
              <a:extLst>
                <a:ext uri="{63B3BB69-23CF-44E3-9099-C40C66FF867C}">
                  <a14:compatExt spid="_x0000_s31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29</xdr:row>
          <xdr:rowOff>28575</xdr:rowOff>
        </xdr:from>
        <xdr:to>
          <xdr:col>12</xdr:col>
          <xdr:colOff>0</xdr:colOff>
          <xdr:row>29</xdr:row>
          <xdr:rowOff>238125</xdr:rowOff>
        </xdr:to>
        <xdr:sp macro="" textlink="">
          <xdr:nvSpPr>
            <xdr:cNvPr id="31797" name="Check Box 53" hidden="1">
              <a:extLst>
                <a:ext uri="{63B3BB69-23CF-44E3-9099-C40C66FF867C}">
                  <a14:compatExt spid="_x0000_s31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29</xdr:row>
          <xdr:rowOff>38100</xdr:rowOff>
        </xdr:from>
        <xdr:to>
          <xdr:col>15</xdr:col>
          <xdr:colOff>95250</xdr:colOff>
          <xdr:row>29</xdr:row>
          <xdr:rowOff>247650</xdr:rowOff>
        </xdr:to>
        <xdr:sp macro="" textlink="">
          <xdr:nvSpPr>
            <xdr:cNvPr id="31798" name="Check Box 54" hidden="1">
              <a:extLst>
                <a:ext uri="{63B3BB69-23CF-44E3-9099-C40C66FF867C}">
                  <a14:compatExt spid="_x0000_s31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30</xdr:row>
          <xdr:rowOff>28575</xdr:rowOff>
        </xdr:from>
        <xdr:to>
          <xdr:col>12</xdr:col>
          <xdr:colOff>0</xdr:colOff>
          <xdr:row>30</xdr:row>
          <xdr:rowOff>238125</xdr:rowOff>
        </xdr:to>
        <xdr:sp macro="" textlink="">
          <xdr:nvSpPr>
            <xdr:cNvPr id="31799" name="Check Box 55" hidden="1">
              <a:extLst>
                <a:ext uri="{63B3BB69-23CF-44E3-9099-C40C66FF867C}">
                  <a14:compatExt spid="_x0000_s31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30</xdr:row>
          <xdr:rowOff>38100</xdr:rowOff>
        </xdr:from>
        <xdr:to>
          <xdr:col>15</xdr:col>
          <xdr:colOff>95250</xdr:colOff>
          <xdr:row>30</xdr:row>
          <xdr:rowOff>247650</xdr:rowOff>
        </xdr:to>
        <xdr:sp macro="" textlink="">
          <xdr:nvSpPr>
            <xdr:cNvPr id="31800" name="Check Box 56" hidden="1">
              <a:extLst>
                <a:ext uri="{63B3BB69-23CF-44E3-9099-C40C66FF867C}">
                  <a14:compatExt spid="_x0000_s31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31</xdr:row>
          <xdr:rowOff>28575</xdr:rowOff>
        </xdr:from>
        <xdr:to>
          <xdr:col>12</xdr:col>
          <xdr:colOff>0</xdr:colOff>
          <xdr:row>31</xdr:row>
          <xdr:rowOff>238125</xdr:rowOff>
        </xdr:to>
        <xdr:sp macro="" textlink="">
          <xdr:nvSpPr>
            <xdr:cNvPr id="31801" name="Check Box 57" hidden="1">
              <a:extLst>
                <a:ext uri="{63B3BB69-23CF-44E3-9099-C40C66FF867C}">
                  <a14:compatExt spid="_x0000_s31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31</xdr:row>
          <xdr:rowOff>38100</xdr:rowOff>
        </xdr:from>
        <xdr:to>
          <xdr:col>15</xdr:col>
          <xdr:colOff>95250</xdr:colOff>
          <xdr:row>31</xdr:row>
          <xdr:rowOff>247650</xdr:rowOff>
        </xdr:to>
        <xdr:sp macro="" textlink="">
          <xdr:nvSpPr>
            <xdr:cNvPr id="31802" name="Check Box 58" hidden="1">
              <a:extLst>
                <a:ext uri="{63B3BB69-23CF-44E3-9099-C40C66FF867C}">
                  <a14:compatExt spid="_x0000_s31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32</xdr:row>
          <xdr:rowOff>28575</xdr:rowOff>
        </xdr:from>
        <xdr:to>
          <xdr:col>12</xdr:col>
          <xdr:colOff>0</xdr:colOff>
          <xdr:row>32</xdr:row>
          <xdr:rowOff>238125</xdr:rowOff>
        </xdr:to>
        <xdr:sp macro="" textlink="">
          <xdr:nvSpPr>
            <xdr:cNvPr id="31803" name="Check Box 59" hidden="1">
              <a:extLst>
                <a:ext uri="{63B3BB69-23CF-44E3-9099-C40C66FF867C}">
                  <a14:compatExt spid="_x0000_s31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32</xdr:row>
          <xdr:rowOff>38100</xdr:rowOff>
        </xdr:from>
        <xdr:to>
          <xdr:col>15</xdr:col>
          <xdr:colOff>95250</xdr:colOff>
          <xdr:row>32</xdr:row>
          <xdr:rowOff>247650</xdr:rowOff>
        </xdr:to>
        <xdr:sp macro="" textlink="">
          <xdr:nvSpPr>
            <xdr:cNvPr id="31804" name="Check Box 60" hidden="1">
              <a:extLst>
                <a:ext uri="{63B3BB69-23CF-44E3-9099-C40C66FF867C}">
                  <a14:compatExt spid="_x0000_s31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13</xdr:row>
          <xdr:rowOff>28575</xdr:rowOff>
        </xdr:from>
        <xdr:to>
          <xdr:col>12</xdr:col>
          <xdr:colOff>0</xdr:colOff>
          <xdr:row>13</xdr:row>
          <xdr:rowOff>238125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13</xdr:row>
          <xdr:rowOff>38100</xdr:rowOff>
        </xdr:from>
        <xdr:to>
          <xdr:col>15</xdr:col>
          <xdr:colOff>95250</xdr:colOff>
          <xdr:row>13</xdr:row>
          <xdr:rowOff>247650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</xdr:row>
          <xdr:rowOff>66675</xdr:rowOff>
        </xdr:from>
        <xdr:to>
          <xdr:col>7</xdr:col>
          <xdr:colOff>9525</xdr:colOff>
          <xdr:row>3</xdr:row>
          <xdr:rowOff>266700</xdr:rowOff>
        </xdr:to>
        <xdr:sp macro="" textlink="">
          <xdr:nvSpPr>
            <xdr:cNvPr id="32771" name="Option Button 3" hidden="1">
              <a:extLst>
                <a:ext uri="{63B3BB69-23CF-44E3-9099-C40C66FF867C}">
                  <a14:compatExt spid="_x0000_s32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</xdr:row>
          <xdr:rowOff>66675</xdr:rowOff>
        </xdr:from>
        <xdr:to>
          <xdr:col>7</xdr:col>
          <xdr:colOff>523875</xdr:colOff>
          <xdr:row>3</xdr:row>
          <xdr:rowOff>266700</xdr:rowOff>
        </xdr:to>
        <xdr:sp macro="" textlink="">
          <xdr:nvSpPr>
            <xdr:cNvPr id="32772" name="Option Button 4" hidden="1">
              <a:extLst>
                <a:ext uri="{63B3BB69-23CF-44E3-9099-C40C66FF867C}">
                  <a14:compatExt spid="_x0000_s32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3</xdr:row>
          <xdr:rowOff>66675</xdr:rowOff>
        </xdr:from>
        <xdr:to>
          <xdr:col>8</xdr:col>
          <xdr:colOff>695325</xdr:colOff>
          <xdr:row>3</xdr:row>
          <xdr:rowOff>266700</xdr:rowOff>
        </xdr:to>
        <xdr:sp macro="" textlink="">
          <xdr:nvSpPr>
            <xdr:cNvPr id="32773" name="Option Button 5" hidden="1">
              <a:extLst>
                <a:ext uri="{63B3BB69-23CF-44E3-9099-C40C66FF867C}">
                  <a14:compatExt spid="_x0000_s32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3</xdr:row>
          <xdr:rowOff>66675</xdr:rowOff>
        </xdr:from>
        <xdr:to>
          <xdr:col>8</xdr:col>
          <xdr:colOff>1209675</xdr:colOff>
          <xdr:row>3</xdr:row>
          <xdr:rowOff>266700</xdr:rowOff>
        </xdr:to>
        <xdr:sp macro="" textlink="">
          <xdr:nvSpPr>
            <xdr:cNvPr id="32774" name="Option Button 6" hidden="1">
              <a:extLst>
                <a:ext uri="{63B3BB69-23CF-44E3-9099-C40C66FF867C}">
                  <a14:compatExt spid="_x0000_s32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885825</xdr:colOff>
          <xdr:row>3</xdr:row>
          <xdr:rowOff>66675</xdr:rowOff>
        </xdr:from>
        <xdr:to>
          <xdr:col>8</xdr:col>
          <xdr:colOff>1724025</xdr:colOff>
          <xdr:row>3</xdr:row>
          <xdr:rowOff>266700</xdr:rowOff>
        </xdr:to>
        <xdr:sp macro="" textlink="">
          <xdr:nvSpPr>
            <xdr:cNvPr id="32775" name="Option Button 7" hidden="1">
              <a:extLst>
                <a:ext uri="{63B3BB69-23CF-44E3-9099-C40C66FF867C}">
                  <a14:compatExt spid="_x0000_s32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1400175</xdr:colOff>
          <xdr:row>3</xdr:row>
          <xdr:rowOff>66675</xdr:rowOff>
        </xdr:from>
        <xdr:to>
          <xdr:col>9</xdr:col>
          <xdr:colOff>114300</xdr:colOff>
          <xdr:row>3</xdr:row>
          <xdr:rowOff>266700</xdr:rowOff>
        </xdr:to>
        <xdr:sp macro="" textlink="">
          <xdr:nvSpPr>
            <xdr:cNvPr id="32776" name="Option Button 8" hidden="1">
              <a:extLst>
                <a:ext uri="{63B3BB69-23CF-44E3-9099-C40C66FF867C}">
                  <a14:compatExt spid="_x0000_s32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1914525</xdr:colOff>
          <xdr:row>3</xdr:row>
          <xdr:rowOff>66675</xdr:rowOff>
        </xdr:from>
        <xdr:to>
          <xdr:col>11</xdr:col>
          <xdr:colOff>142875</xdr:colOff>
          <xdr:row>3</xdr:row>
          <xdr:rowOff>266700</xdr:rowOff>
        </xdr:to>
        <xdr:sp macro="" textlink="">
          <xdr:nvSpPr>
            <xdr:cNvPr id="32777" name="Option Button 9" hidden="1">
              <a:extLst>
                <a:ext uri="{63B3BB69-23CF-44E3-9099-C40C66FF867C}">
                  <a14:compatExt spid="_x0000_s32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</xdr:row>
          <xdr:rowOff>66675</xdr:rowOff>
        </xdr:from>
        <xdr:to>
          <xdr:col>13</xdr:col>
          <xdr:colOff>152400</xdr:colOff>
          <xdr:row>3</xdr:row>
          <xdr:rowOff>266700</xdr:rowOff>
        </xdr:to>
        <xdr:sp macro="" textlink="">
          <xdr:nvSpPr>
            <xdr:cNvPr id="32778" name="Option Button 10" hidden="1">
              <a:extLst>
                <a:ext uri="{63B3BB69-23CF-44E3-9099-C40C66FF867C}">
                  <a14:compatExt spid="_x0000_s32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2</xdr:row>
          <xdr:rowOff>266700</xdr:rowOff>
        </xdr:from>
        <xdr:to>
          <xdr:col>15</xdr:col>
          <xdr:colOff>228600</xdr:colOff>
          <xdr:row>4</xdr:row>
          <xdr:rowOff>9525</xdr:rowOff>
        </xdr:to>
        <xdr:sp macro="" textlink="">
          <xdr:nvSpPr>
            <xdr:cNvPr id="32779" name="Group Box 11" hidden="1">
              <a:extLst>
                <a:ext uri="{63B3BB69-23CF-44E3-9099-C40C66FF867C}">
                  <a14:compatExt spid="_x0000_s32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76200</xdr:rowOff>
        </xdr:from>
        <xdr:to>
          <xdr:col>7</xdr:col>
          <xdr:colOff>0</xdr:colOff>
          <xdr:row>4</xdr:row>
          <xdr:rowOff>276225</xdr:rowOff>
        </xdr:to>
        <xdr:sp macro="" textlink="">
          <xdr:nvSpPr>
            <xdr:cNvPr id="32780" name="Option Button 12" hidden="1">
              <a:extLst>
                <a:ext uri="{63B3BB69-23CF-44E3-9099-C40C66FF867C}">
                  <a14:compatExt spid="_x0000_s32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</xdr:row>
          <xdr:rowOff>76200</xdr:rowOff>
        </xdr:from>
        <xdr:to>
          <xdr:col>7</xdr:col>
          <xdr:colOff>514350</xdr:colOff>
          <xdr:row>4</xdr:row>
          <xdr:rowOff>276225</xdr:rowOff>
        </xdr:to>
        <xdr:sp macro="" textlink="">
          <xdr:nvSpPr>
            <xdr:cNvPr id="32781" name="Option Button 13" hidden="1">
              <a:extLst>
                <a:ext uri="{63B3BB69-23CF-44E3-9099-C40C66FF867C}">
                  <a14:compatExt spid="_x0000_s32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</xdr:row>
          <xdr:rowOff>76200</xdr:rowOff>
        </xdr:from>
        <xdr:to>
          <xdr:col>8</xdr:col>
          <xdr:colOff>171450</xdr:colOff>
          <xdr:row>4</xdr:row>
          <xdr:rowOff>276225</xdr:rowOff>
        </xdr:to>
        <xdr:sp macro="" textlink="">
          <xdr:nvSpPr>
            <xdr:cNvPr id="32782" name="Option Button 14" hidden="1">
              <a:extLst>
                <a:ext uri="{63B3BB69-23CF-44E3-9099-C40C66FF867C}">
                  <a14:compatExt spid="_x0000_s32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</xdr:row>
          <xdr:rowOff>76200</xdr:rowOff>
        </xdr:from>
        <xdr:to>
          <xdr:col>8</xdr:col>
          <xdr:colOff>685800</xdr:colOff>
          <xdr:row>4</xdr:row>
          <xdr:rowOff>276225</xdr:rowOff>
        </xdr:to>
        <xdr:sp macro="" textlink="">
          <xdr:nvSpPr>
            <xdr:cNvPr id="32783" name="Option Button 15" hidden="1">
              <a:extLst>
                <a:ext uri="{63B3BB69-23CF-44E3-9099-C40C66FF867C}">
                  <a14:compatExt spid="_x0000_s32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4</xdr:row>
          <xdr:rowOff>76200</xdr:rowOff>
        </xdr:from>
        <xdr:to>
          <xdr:col>8</xdr:col>
          <xdr:colOff>1200150</xdr:colOff>
          <xdr:row>4</xdr:row>
          <xdr:rowOff>276225</xdr:rowOff>
        </xdr:to>
        <xdr:sp macro="" textlink="">
          <xdr:nvSpPr>
            <xdr:cNvPr id="32784" name="Option Button 16" hidden="1">
              <a:extLst>
                <a:ext uri="{63B3BB69-23CF-44E3-9099-C40C66FF867C}">
                  <a14:compatExt spid="_x0000_s32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876300</xdr:colOff>
          <xdr:row>4</xdr:row>
          <xdr:rowOff>76200</xdr:rowOff>
        </xdr:from>
        <xdr:to>
          <xdr:col>8</xdr:col>
          <xdr:colOff>1714500</xdr:colOff>
          <xdr:row>4</xdr:row>
          <xdr:rowOff>276225</xdr:rowOff>
        </xdr:to>
        <xdr:sp macro="" textlink="">
          <xdr:nvSpPr>
            <xdr:cNvPr id="32785" name="Option Button 17" hidden="1">
              <a:extLst>
                <a:ext uri="{63B3BB69-23CF-44E3-9099-C40C66FF867C}">
                  <a14:compatExt spid="_x0000_s32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1390650</xdr:colOff>
          <xdr:row>4</xdr:row>
          <xdr:rowOff>76200</xdr:rowOff>
        </xdr:from>
        <xdr:to>
          <xdr:col>9</xdr:col>
          <xdr:colOff>104775</xdr:colOff>
          <xdr:row>4</xdr:row>
          <xdr:rowOff>276225</xdr:rowOff>
        </xdr:to>
        <xdr:sp macro="" textlink="">
          <xdr:nvSpPr>
            <xdr:cNvPr id="32786" name="Option Button 18" hidden="1">
              <a:extLst>
                <a:ext uri="{63B3BB69-23CF-44E3-9099-C40C66FF867C}">
                  <a14:compatExt spid="_x0000_s32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1905000</xdr:colOff>
          <xdr:row>4</xdr:row>
          <xdr:rowOff>76200</xdr:rowOff>
        </xdr:from>
        <xdr:to>
          <xdr:col>11</xdr:col>
          <xdr:colOff>133350</xdr:colOff>
          <xdr:row>4</xdr:row>
          <xdr:rowOff>276225</xdr:rowOff>
        </xdr:to>
        <xdr:sp macro="" textlink="">
          <xdr:nvSpPr>
            <xdr:cNvPr id="32787" name="Option Button 19" hidden="1">
              <a:extLst>
                <a:ext uri="{63B3BB69-23CF-44E3-9099-C40C66FF867C}">
                  <a14:compatExt spid="_x0000_s32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</xdr:row>
          <xdr:rowOff>76200</xdr:rowOff>
        </xdr:from>
        <xdr:to>
          <xdr:col>13</xdr:col>
          <xdr:colOff>152400</xdr:colOff>
          <xdr:row>4</xdr:row>
          <xdr:rowOff>276225</xdr:rowOff>
        </xdr:to>
        <xdr:sp macro="" textlink="">
          <xdr:nvSpPr>
            <xdr:cNvPr id="32788" name="Option Button 20" hidden="1">
              <a:extLst>
                <a:ext uri="{63B3BB69-23CF-44E3-9099-C40C66FF867C}">
                  <a14:compatExt spid="_x0000_s32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</xdr:row>
          <xdr:rowOff>57150</xdr:rowOff>
        </xdr:from>
        <xdr:to>
          <xdr:col>15</xdr:col>
          <xdr:colOff>228600</xdr:colOff>
          <xdr:row>5</xdr:row>
          <xdr:rowOff>133350</xdr:rowOff>
        </xdr:to>
        <xdr:sp macro="" textlink="">
          <xdr:nvSpPr>
            <xdr:cNvPr id="32789" name="Group Box 21" hidden="1">
              <a:extLst>
                <a:ext uri="{63B3BB69-23CF-44E3-9099-C40C66FF867C}">
                  <a14:compatExt spid="_x0000_s32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76200</xdr:rowOff>
        </xdr:from>
        <xdr:to>
          <xdr:col>15</xdr:col>
          <xdr:colOff>180975</xdr:colOff>
          <xdr:row>4</xdr:row>
          <xdr:rowOff>276225</xdr:rowOff>
        </xdr:to>
        <xdr:sp macro="" textlink="">
          <xdr:nvSpPr>
            <xdr:cNvPr id="32790" name="Option Button 22" hidden="1">
              <a:extLst>
                <a:ext uri="{63B3BB69-23CF-44E3-9099-C40C66FF867C}">
                  <a14:compatExt spid="_x0000_s327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14</xdr:row>
          <xdr:rowOff>28575</xdr:rowOff>
        </xdr:from>
        <xdr:to>
          <xdr:col>12</xdr:col>
          <xdr:colOff>0</xdr:colOff>
          <xdr:row>14</xdr:row>
          <xdr:rowOff>238125</xdr:rowOff>
        </xdr:to>
        <xdr:sp macro="" textlink="">
          <xdr:nvSpPr>
            <xdr:cNvPr id="32791" name="Check Box 23" hidden="1">
              <a:extLst>
                <a:ext uri="{63B3BB69-23CF-44E3-9099-C40C66FF867C}">
                  <a14:compatExt spid="_x0000_s32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14</xdr:row>
          <xdr:rowOff>38100</xdr:rowOff>
        </xdr:from>
        <xdr:to>
          <xdr:col>15</xdr:col>
          <xdr:colOff>95250</xdr:colOff>
          <xdr:row>14</xdr:row>
          <xdr:rowOff>247650</xdr:rowOff>
        </xdr:to>
        <xdr:sp macro="" textlink="">
          <xdr:nvSpPr>
            <xdr:cNvPr id="32792" name="Check Box 24" hidden="1">
              <a:extLst>
                <a:ext uri="{63B3BB69-23CF-44E3-9099-C40C66FF867C}">
                  <a14:compatExt spid="_x0000_s32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15</xdr:row>
          <xdr:rowOff>28575</xdr:rowOff>
        </xdr:from>
        <xdr:to>
          <xdr:col>12</xdr:col>
          <xdr:colOff>0</xdr:colOff>
          <xdr:row>15</xdr:row>
          <xdr:rowOff>238125</xdr:rowOff>
        </xdr:to>
        <xdr:sp macro="" textlink="">
          <xdr:nvSpPr>
            <xdr:cNvPr id="32793" name="Check Box 25" hidden="1">
              <a:extLst>
                <a:ext uri="{63B3BB69-23CF-44E3-9099-C40C66FF867C}">
                  <a14:compatExt spid="_x0000_s32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15</xdr:row>
          <xdr:rowOff>38100</xdr:rowOff>
        </xdr:from>
        <xdr:to>
          <xdr:col>15</xdr:col>
          <xdr:colOff>95250</xdr:colOff>
          <xdr:row>15</xdr:row>
          <xdr:rowOff>247650</xdr:rowOff>
        </xdr:to>
        <xdr:sp macro="" textlink="">
          <xdr:nvSpPr>
            <xdr:cNvPr id="32794" name="Check Box 26" hidden="1">
              <a:extLst>
                <a:ext uri="{63B3BB69-23CF-44E3-9099-C40C66FF867C}">
                  <a14:compatExt spid="_x0000_s32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16</xdr:row>
          <xdr:rowOff>28575</xdr:rowOff>
        </xdr:from>
        <xdr:to>
          <xdr:col>12</xdr:col>
          <xdr:colOff>0</xdr:colOff>
          <xdr:row>16</xdr:row>
          <xdr:rowOff>238125</xdr:rowOff>
        </xdr:to>
        <xdr:sp macro="" textlink="">
          <xdr:nvSpPr>
            <xdr:cNvPr id="32795" name="Check Box 27" hidden="1">
              <a:extLst>
                <a:ext uri="{63B3BB69-23CF-44E3-9099-C40C66FF867C}">
                  <a14:compatExt spid="_x0000_s32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16</xdr:row>
          <xdr:rowOff>38100</xdr:rowOff>
        </xdr:from>
        <xdr:to>
          <xdr:col>15</xdr:col>
          <xdr:colOff>95250</xdr:colOff>
          <xdr:row>16</xdr:row>
          <xdr:rowOff>247650</xdr:rowOff>
        </xdr:to>
        <xdr:sp macro="" textlink="">
          <xdr:nvSpPr>
            <xdr:cNvPr id="32796" name="Check Box 28" hidden="1">
              <a:extLst>
                <a:ext uri="{63B3BB69-23CF-44E3-9099-C40C66FF867C}">
                  <a14:compatExt spid="_x0000_s32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28575</xdr:rowOff>
        </xdr:from>
        <xdr:to>
          <xdr:col>12</xdr:col>
          <xdr:colOff>0</xdr:colOff>
          <xdr:row>17</xdr:row>
          <xdr:rowOff>238125</xdr:rowOff>
        </xdr:to>
        <xdr:sp macro="" textlink="">
          <xdr:nvSpPr>
            <xdr:cNvPr id="32797" name="Check Box 29" hidden="1">
              <a:extLst>
                <a:ext uri="{63B3BB69-23CF-44E3-9099-C40C66FF867C}">
                  <a14:compatExt spid="_x0000_s32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17</xdr:row>
          <xdr:rowOff>38100</xdr:rowOff>
        </xdr:from>
        <xdr:to>
          <xdr:col>15</xdr:col>
          <xdr:colOff>95250</xdr:colOff>
          <xdr:row>17</xdr:row>
          <xdr:rowOff>247650</xdr:rowOff>
        </xdr:to>
        <xdr:sp macro="" textlink="">
          <xdr:nvSpPr>
            <xdr:cNvPr id="32798" name="Check Box 30" hidden="1">
              <a:extLst>
                <a:ext uri="{63B3BB69-23CF-44E3-9099-C40C66FF867C}">
                  <a14:compatExt spid="_x0000_s32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18</xdr:row>
          <xdr:rowOff>28575</xdr:rowOff>
        </xdr:from>
        <xdr:to>
          <xdr:col>12</xdr:col>
          <xdr:colOff>0</xdr:colOff>
          <xdr:row>18</xdr:row>
          <xdr:rowOff>238125</xdr:rowOff>
        </xdr:to>
        <xdr:sp macro="" textlink="">
          <xdr:nvSpPr>
            <xdr:cNvPr id="32799" name="Check Box 31" hidden="1">
              <a:extLst>
                <a:ext uri="{63B3BB69-23CF-44E3-9099-C40C66FF867C}">
                  <a14:compatExt spid="_x0000_s32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18</xdr:row>
          <xdr:rowOff>38100</xdr:rowOff>
        </xdr:from>
        <xdr:to>
          <xdr:col>15</xdr:col>
          <xdr:colOff>95250</xdr:colOff>
          <xdr:row>18</xdr:row>
          <xdr:rowOff>247650</xdr:rowOff>
        </xdr:to>
        <xdr:sp macro="" textlink="">
          <xdr:nvSpPr>
            <xdr:cNvPr id="32800" name="Check Box 32" hidden="1">
              <a:extLst>
                <a:ext uri="{63B3BB69-23CF-44E3-9099-C40C66FF867C}">
                  <a14:compatExt spid="_x0000_s32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28575</xdr:rowOff>
        </xdr:from>
        <xdr:to>
          <xdr:col>12</xdr:col>
          <xdr:colOff>0</xdr:colOff>
          <xdr:row>19</xdr:row>
          <xdr:rowOff>238125</xdr:rowOff>
        </xdr:to>
        <xdr:sp macro="" textlink="">
          <xdr:nvSpPr>
            <xdr:cNvPr id="32801" name="Check Box 33" hidden="1">
              <a:extLst>
                <a:ext uri="{63B3BB69-23CF-44E3-9099-C40C66FF867C}">
                  <a14:compatExt spid="_x0000_s32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19</xdr:row>
          <xdr:rowOff>38100</xdr:rowOff>
        </xdr:from>
        <xdr:to>
          <xdr:col>15</xdr:col>
          <xdr:colOff>95250</xdr:colOff>
          <xdr:row>19</xdr:row>
          <xdr:rowOff>247650</xdr:rowOff>
        </xdr:to>
        <xdr:sp macro="" textlink="">
          <xdr:nvSpPr>
            <xdr:cNvPr id="32802" name="Check Box 34" hidden="1">
              <a:extLst>
                <a:ext uri="{63B3BB69-23CF-44E3-9099-C40C66FF867C}">
                  <a14:compatExt spid="_x0000_s32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20</xdr:row>
          <xdr:rowOff>28575</xdr:rowOff>
        </xdr:from>
        <xdr:to>
          <xdr:col>12</xdr:col>
          <xdr:colOff>0</xdr:colOff>
          <xdr:row>20</xdr:row>
          <xdr:rowOff>238125</xdr:rowOff>
        </xdr:to>
        <xdr:sp macro="" textlink="">
          <xdr:nvSpPr>
            <xdr:cNvPr id="32803" name="Check Box 35" hidden="1">
              <a:extLst>
                <a:ext uri="{63B3BB69-23CF-44E3-9099-C40C66FF867C}">
                  <a14:compatExt spid="_x0000_s32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20</xdr:row>
          <xdr:rowOff>38100</xdr:rowOff>
        </xdr:from>
        <xdr:to>
          <xdr:col>15</xdr:col>
          <xdr:colOff>95250</xdr:colOff>
          <xdr:row>20</xdr:row>
          <xdr:rowOff>247650</xdr:rowOff>
        </xdr:to>
        <xdr:sp macro="" textlink="">
          <xdr:nvSpPr>
            <xdr:cNvPr id="32804" name="Check Box 36" hidden="1">
              <a:extLst>
                <a:ext uri="{63B3BB69-23CF-44E3-9099-C40C66FF867C}">
                  <a14:compatExt spid="_x0000_s32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21</xdr:row>
          <xdr:rowOff>28575</xdr:rowOff>
        </xdr:from>
        <xdr:to>
          <xdr:col>12</xdr:col>
          <xdr:colOff>0</xdr:colOff>
          <xdr:row>21</xdr:row>
          <xdr:rowOff>238125</xdr:rowOff>
        </xdr:to>
        <xdr:sp macro="" textlink="">
          <xdr:nvSpPr>
            <xdr:cNvPr id="32805" name="Check Box 37" hidden="1">
              <a:extLst>
                <a:ext uri="{63B3BB69-23CF-44E3-9099-C40C66FF867C}">
                  <a14:compatExt spid="_x0000_s32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21</xdr:row>
          <xdr:rowOff>38100</xdr:rowOff>
        </xdr:from>
        <xdr:to>
          <xdr:col>15</xdr:col>
          <xdr:colOff>95250</xdr:colOff>
          <xdr:row>21</xdr:row>
          <xdr:rowOff>247650</xdr:rowOff>
        </xdr:to>
        <xdr:sp macro="" textlink="">
          <xdr:nvSpPr>
            <xdr:cNvPr id="32806" name="Check Box 38" hidden="1">
              <a:extLst>
                <a:ext uri="{63B3BB69-23CF-44E3-9099-C40C66FF867C}">
                  <a14:compatExt spid="_x0000_s328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22</xdr:row>
          <xdr:rowOff>28575</xdr:rowOff>
        </xdr:from>
        <xdr:to>
          <xdr:col>12</xdr:col>
          <xdr:colOff>0</xdr:colOff>
          <xdr:row>22</xdr:row>
          <xdr:rowOff>238125</xdr:rowOff>
        </xdr:to>
        <xdr:sp macro="" textlink="">
          <xdr:nvSpPr>
            <xdr:cNvPr id="32807" name="Check Box 39" hidden="1">
              <a:extLst>
                <a:ext uri="{63B3BB69-23CF-44E3-9099-C40C66FF867C}">
                  <a14:compatExt spid="_x0000_s32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22</xdr:row>
          <xdr:rowOff>38100</xdr:rowOff>
        </xdr:from>
        <xdr:to>
          <xdr:col>15</xdr:col>
          <xdr:colOff>95250</xdr:colOff>
          <xdr:row>22</xdr:row>
          <xdr:rowOff>247650</xdr:rowOff>
        </xdr:to>
        <xdr:sp macro="" textlink="">
          <xdr:nvSpPr>
            <xdr:cNvPr id="32808" name="Check Box 40" hidden="1">
              <a:extLst>
                <a:ext uri="{63B3BB69-23CF-44E3-9099-C40C66FF867C}">
                  <a14:compatExt spid="_x0000_s32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23</xdr:row>
          <xdr:rowOff>28575</xdr:rowOff>
        </xdr:from>
        <xdr:to>
          <xdr:col>12</xdr:col>
          <xdr:colOff>0</xdr:colOff>
          <xdr:row>23</xdr:row>
          <xdr:rowOff>238125</xdr:rowOff>
        </xdr:to>
        <xdr:sp macro="" textlink="">
          <xdr:nvSpPr>
            <xdr:cNvPr id="32809" name="Check Box 41" hidden="1">
              <a:extLst>
                <a:ext uri="{63B3BB69-23CF-44E3-9099-C40C66FF867C}">
                  <a14:compatExt spid="_x0000_s32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23</xdr:row>
          <xdr:rowOff>38100</xdr:rowOff>
        </xdr:from>
        <xdr:to>
          <xdr:col>15</xdr:col>
          <xdr:colOff>95250</xdr:colOff>
          <xdr:row>23</xdr:row>
          <xdr:rowOff>247650</xdr:rowOff>
        </xdr:to>
        <xdr:sp macro="" textlink="">
          <xdr:nvSpPr>
            <xdr:cNvPr id="32810" name="Check Box 42" hidden="1">
              <a:extLst>
                <a:ext uri="{63B3BB69-23CF-44E3-9099-C40C66FF867C}">
                  <a14:compatExt spid="_x0000_s32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24</xdr:row>
          <xdr:rowOff>28575</xdr:rowOff>
        </xdr:from>
        <xdr:to>
          <xdr:col>12</xdr:col>
          <xdr:colOff>0</xdr:colOff>
          <xdr:row>24</xdr:row>
          <xdr:rowOff>238125</xdr:rowOff>
        </xdr:to>
        <xdr:sp macro="" textlink="">
          <xdr:nvSpPr>
            <xdr:cNvPr id="32811" name="Check Box 43" hidden="1">
              <a:extLst>
                <a:ext uri="{63B3BB69-23CF-44E3-9099-C40C66FF867C}">
                  <a14:compatExt spid="_x0000_s32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24</xdr:row>
          <xdr:rowOff>38100</xdr:rowOff>
        </xdr:from>
        <xdr:to>
          <xdr:col>15</xdr:col>
          <xdr:colOff>95250</xdr:colOff>
          <xdr:row>24</xdr:row>
          <xdr:rowOff>247650</xdr:rowOff>
        </xdr:to>
        <xdr:sp macro="" textlink="">
          <xdr:nvSpPr>
            <xdr:cNvPr id="32812" name="Check Box 44" hidden="1">
              <a:extLst>
                <a:ext uri="{63B3BB69-23CF-44E3-9099-C40C66FF867C}">
                  <a14:compatExt spid="_x0000_s32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25</xdr:row>
          <xdr:rowOff>28575</xdr:rowOff>
        </xdr:from>
        <xdr:to>
          <xdr:col>12</xdr:col>
          <xdr:colOff>0</xdr:colOff>
          <xdr:row>25</xdr:row>
          <xdr:rowOff>238125</xdr:rowOff>
        </xdr:to>
        <xdr:sp macro="" textlink="">
          <xdr:nvSpPr>
            <xdr:cNvPr id="32813" name="Check Box 45" hidden="1">
              <a:extLst>
                <a:ext uri="{63B3BB69-23CF-44E3-9099-C40C66FF867C}">
                  <a14:compatExt spid="_x0000_s32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25</xdr:row>
          <xdr:rowOff>38100</xdr:rowOff>
        </xdr:from>
        <xdr:to>
          <xdr:col>15</xdr:col>
          <xdr:colOff>95250</xdr:colOff>
          <xdr:row>25</xdr:row>
          <xdr:rowOff>247650</xdr:rowOff>
        </xdr:to>
        <xdr:sp macro="" textlink="">
          <xdr:nvSpPr>
            <xdr:cNvPr id="32814" name="Check Box 46" hidden="1">
              <a:extLst>
                <a:ext uri="{63B3BB69-23CF-44E3-9099-C40C66FF867C}">
                  <a14:compatExt spid="_x0000_s32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26</xdr:row>
          <xdr:rowOff>28575</xdr:rowOff>
        </xdr:from>
        <xdr:to>
          <xdr:col>12</xdr:col>
          <xdr:colOff>0</xdr:colOff>
          <xdr:row>26</xdr:row>
          <xdr:rowOff>238125</xdr:rowOff>
        </xdr:to>
        <xdr:sp macro="" textlink="">
          <xdr:nvSpPr>
            <xdr:cNvPr id="32815" name="Check Box 47" hidden="1">
              <a:extLst>
                <a:ext uri="{63B3BB69-23CF-44E3-9099-C40C66FF867C}">
                  <a14:compatExt spid="_x0000_s32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26</xdr:row>
          <xdr:rowOff>38100</xdr:rowOff>
        </xdr:from>
        <xdr:to>
          <xdr:col>15</xdr:col>
          <xdr:colOff>95250</xdr:colOff>
          <xdr:row>26</xdr:row>
          <xdr:rowOff>247650</xdr:rowOff>
        </xdr:to>
        <xdr:sp macro="" textlink="">
          <xdr:nvSpPr>
            <xdr:cNvPr id="32816" name="Check Box 48" hidden="1">
              <a:extLst>
                <a:ext uri="{63B3BB69-23CF-44E3-9099-C40C66FF867C}">
                  <a14:compatExt spid="_x0000_s328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27</xdr:row>
          <xdr:rowOff>28575</xdr:rowOff>
        </xdr:from>
        <xdr:to>
          <xdr:col>12</xdr:col>
          <xdr:colOff>0</xdr:colOff>
          <xdr:row>27</xdr:row>
          <xdr:rowOff>238125</xdr:rowOff>
        </xdr:to>
        <xdr:sp macro="" textlink="">
          <xdr:nvSpPr>
            <xdr:cNvPr id="32817" name="Check Box 49" hidden="1">
              <a:extLst>
                <a:ext uri="{63B3BB69-23CF-44E3-9099-C40C66FF867C}">
                  <a14:compatExt spid="_x0000_s32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27</xdr:row>
          <xdr:rowOff>38100</xdr:rowOff>
        </xdr:from>
        <xdr:to>
          <xdr:col>15</xdr:col>
          <xdr:colOff>95250</xdr:colOff>
          <xdr:row>27</xdr:row>
          <xdr:rowOff>247650</xdr:rowOff>
        </xdr:to>
        <xdr:sp macro="" textlink="">
          <xdr:nvSpPr>
            <xdr:cNvPr id="32818" name="Check Box 50" hidden="1">
              <a:extLst>
                <a:ext uri="{63B3BB69-23CF-44E3-9099-C40C66FF867C}">
                  <a14:compatExt spid="_x0000_s32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28</xdr:row>
          <xdr:rowOff>28575</xdr:rowOff>
        </xdr:from>
        <xdr:to>
          <xdr:col>12</xdr:col>
          <xdr:colOff>0</xdr:colOff>
          <xdr:row>28</xdr:row>
          <xdr:rowOff>238125</xdr:rowOff>
        </xdr:to>
        <xdr:sp macro="" textlink="">
          <xdr:nvSpPr>
            <xdr:cNvPr id="32819" name="Check Box 51" hidden="1">
              <a:extLst>
                <a:ext uri="{63B3BB69-23CF-44E3-9099-C40C66FF867C}">
                  <a14:compatExt spid="_x0000_s32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28</xdr:row>
          <xdr:rowOff>38100</xdr:rowOff>
        </xdr:from>
        <xdr:to>
          <xdr:col>15</xdr:col>
          <xdr:colOff>95250</xdr:colOff>
          <xdr:row>28</xdr:row>
          <xdr:rowOff>247650</xdr:rowOff>
        </xdr:to>
        <xdr:sp macro="" textlink="">
          <xdr:nvSpPr>
            <xdr:cNvPr id="32820" name="Check Box 52" hidden="1">
              <a:extLst>
                <a:ext uri="{63B3BB69-23CF-44E3-9099-C40C66FF867C}">
                  <a14:compatExt spid="_x0000_s32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29</xdr:row>
          <xdr:rowOff>28575</xdr:rowOff>
        </xdr:from>
        <xdr:to>
          <xdr:col>12</xdr:col>
          <xdr:colOff>0</xdr:colOff>
          <xdr:row>29</xdr:row>
          <xdr:rowOff>238125</xdr:rowOff>
        </xdr:to>
        <xdr:sp macro="" textlink="">
          <xdr:nvSpPr>
            <xdr:cNvPr id="32821" name="Check Box 53" hidden="1">
              <a:extLst>
                <a:ext uri="{63B3BB69-23CF-44E3-9099-C40C66FF867C}">
                  <a14:compatExt spid="_x0000_s32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29</xdr:row>
          <xdr:rowOff>38100</xdr:rowOff>
        </xdr:from>
        <xdr:to>
          <xdr:col>15</xdr:col>
          <xdr:colOff>95250</xdr:colOff>
          <xdr:row>29</xdr:row>
          <xdr:rowOff>247650</xdr:rowOff>
        </xdr:to>
        <xdr:sp macro="" textlink="">
          <xdr:nvSpPr>
            <xdr:cNvPr id="32822" name="Check Box 54" hidden="1">
              <a:extLst>
                <a:ext uri="{63B3BB69-23CF-44E3-9099-C40C66FF867C}">
                  <a14:compatExt spid="_x0000_s32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30</xdr:row>
          <xdr:rowOff>28575</xdr:rowOff>
        </xdr:from>
        <xdr:to>
          <xdr:col>12</xdr:col>
          <xdr:colOff>0</xdr:colOff>
          <xdr:row>30</xdr:row>
          <xdr:rowOff>238125</xdr:rowOff>
        </xdr:to>
        <xdr:sp macro="" textlink="">
          <xdr:nvSpPr>
            <xdr:cNvPr id="32823" name="Check Box 55" hidden="1">
              <a:extLst>
                <a:ext uri="{63B3BB69-23CF-44E3-9099-C40C66FF867C}">
                  <a14:compatExt spid="_x0000_s32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30</xdr:row>
          <xdr:rowOff>38100</xdr:rowOff>
        </xdr:from>
        <xdr:to>
          <xdr:col>15</xdr:col>
          <xdr:colOff>95250</xdr:colOff>
          <xdr:row>30</xdr:row>
          <xdr:rowOff>247650</xdr:rowOff>
        </xdr:to>
        <xdr:sp macro="" textlink="">
          <xdr:nvSpPr>
            <xdr:cNvPr id="32824" name="Check Box 56" hidden="1">
              <a:extLst>
                <a:ext uri="{63B3BB69-23CF-44E3-9099-C40C66FF867C}">
                  <a14:compatExt spid="_x0000_s32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31</xdr:row>
          <xdr:rowOff>28575</xdr:rowOff>
        </xdr:from>
        <xdr:to>
          <xdr:col>12</xdr:col>
          <xdr:colOff>0</xdr:colOff>
          <xdr:row>31</xdr:row>
          <xdr:rowOff>238125</xdr:rowOff>
        </xdr:to>
        <xdr:sp macro="" textlink="">
          <xdr:nvSpPr>
            <xdr:cNvPr id="32825" name="Check Box 57" hidden="1">
              <a:extLst>
                <a:ext uri="{63B3BB69-23CF-44E3-9099-C40C66FF867C}">
                  <a14:compatExt spid="_x0000_s32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31</xdr:row>
          <xdr:rowOff>38100</xdr:rowOff>
        </xdr:from>
        <xdr:to>
          <xdr:col>15</xdr:col>
          <xdr:colOff>95250</xdr:colOff>
          <xdr:row>31</xdr:row>
          <xdr:rowOff>247650</xdr:rowOff>
        </xdr:to>
        <xdr:sp macro="" textlink="">
          <xdr:nvSpPr>
            <xdr:cNvPr id="32826" name="Check Box 58" hidden="1">
              <a:extLst>
                <a:ext uri="{63B3BB69-23CF-44E3-9099-C40C66FF867C}">
                  <a14:compatExt spid="_x0000_s32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32</xdr:row>
          <xdr:rowOff>28575</xdr:rowOff>
        </xdr:from>
        <xdr:to>
          <xdr:col>12</xdr:col>
          <xdr:colOff>0</xdr:colOff>
          <xdr:row>32</xdr:row>
          <xdr:rowOff>238125</xdr:rowOff>
        </xdr:to>
        <xdr:sp macro="" textlink="">
          <xdr:nvSpPr>
            <xdr:cNvPr id="32827" name="Check Box 59" hidden="1">
              <a:extLst>
                <a:ext uri="{63B3BB69-23CF-44E3-9099-C40C66FF867C}">
                  <a14:compatExt spid="_x0000_s32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32</xdr:row>
          <xdr:rowOff>38100</xdr:rowOff>
        </xdr:from>
        <xdr:to>
          <xdr:col>15</xdr:col>
          <xdr:colOff>95250</xdr:colOff>
          <xdr:row>32</xdr:row>
          <xdr:rowOff>247650</xdr:rowOff>
        </xdr:to>
        <xdr:sp macro="" textlink="">
          <xdr:nvSpPr>
            <xdr:cNvPr id="32828" name="Check Box 60" hidden="1">
              <a:extLst>
                <a:ext uri="{63B3BB69-23CF-44E3-9099-C40C66FF867C}">
                  <a14:compatExt spid="_x0000_s32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13</xdr:row>
          <xdr:rowOff>28575</xdr:rowOff>
        </xdr:from>
        <xdr:to>
          <xdr:col>12</xdr:col>
          <xdr:colOff>0</xdr:colOff>
          <xdr:row>13</xdr:row>
          <xdr:rowOff>238125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13</xdr:row>
          <xdr:rowOff>38100</xdr:rowOff>
        </xdr:from>
        <xdr:to>
          <xdr:col>15</xdr:col>
          <xdr:colOff>95250</xdr:colOff>
          <xdr:row>13</xdr:row>
          <xdr:rowOff>247650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</xdr:row>
          <xdr:rowOff>66675</xdr:rowOff>
        </xdr:from>
        <xdr:to>
          <xdr:col>7</xdr:col>
          <xdr:colOff>9525</xdr:colOff>
          <xdr:row>3</xdr:row>
          <xdr:rowOff>266700</xdr:rowOff>
        </xdr:to>
        <xdr:sp macro="" textlink="">
          <xdr:nvSpPr>
            <xdr:cNvPr id="33795" name="Option Button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</xdr:row>
          <xdr:rowOff>66675</xdr:rowOff>
        </xdr:from>
        <xdr:to>
          <xdr:col>7</xdr:col>
          <xdr:colOff>523875</xdr:colOff>
          <xdr:row>3</xdr:row>
          <xdr:rowOff>266700</xdr:rowOff>
        </xdr:to>
        <xdr:sp macro="" textlink="">
          <xdr:nvSpPr>
            <xdr:cNvPr id="33796" name="Option Button 4" hidden="1">
              <a:extLst>
                <a:ext uri="{63B3BB69-23CF-44E3-9099-C40C66FF867C}">
                  <a14:compatExt spid="_x0000_s33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3</xdr:row>
          <xdr:rowOff>66675</xdr:rowOff>
        </xdr:from>
        <xdr:to>
          <xdr:col>8</xdr:col>
          <xdr:colOff>695325</xdr:colOff>
          <xdr:row>3</xdr:row>
          <xdr:rowOff>266700</xdr:rowOff>
        </xdr:to>
        <xdr:sp macro="" textlink="">
          <xdr:nvSpPr>
            <xdr:cNvPr id="33797" name="Option Button 5" hidden="1">
              <a:extLst>
                <a:ext uri="{63B3BB69-23CF-44E3-9099-C40C66FF867C}">
                  <a14:compatExt spid="_x0000_s33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3</xdr:row>
          <xdr:rowOff>66675</xdr:rowOff>
        </xdr:from>
        <xdr:to>
          <xdr:col>8</xdr:col>
          <xdr:colOff>1209675</xdr:colOff>
          <xdr:row>3</xdr:row>
          <xdr:rowOff>266700</xdr:rowOff>
        </xdr:to>
        <xdr:sp macro="" textlink="">
          <xdr:nvSpPr>
            <xdr:cNvPr id="33798" name="Option Button 6" hidden="1">
              <a:extLst>
                <a:ext uri="{63B3BB69-23CF-44E3-9099-C40C66FF867C}">
                  <a14:compatExt spid="_x0000_s33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885825</xdr:colOff>
          <xdr:row>3</xdr:row>
          <xdr:rowOff>66675</xdr:rowOff>
        </xdr:from>
        <xdr:to>
          <xdr:col>8</xdr:col>
          <xdr:colOff>1724025</xdr:colOff>
          <xdr:row>3</xdr:row>
          <xdr:rowOff>266700</xdr:rowOff>
        </xdr:to>
        <xdr:sp macro="" textlink="">
          <xdr:nvSpPr>
            <xdr:cNvPr id="33799" name="Option Button 7" hidden="1">
              <a:extLst>
                <a:ext uri="{63B3BB69-23CF-44E3-9099-C40C66FF867C}">
                  <a14:compatExt spid="_x0000_s33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1400175</xdr:colOff>
          <xdr:row>3</xdr:row>
          <xdr:rowOff>66675</xdr:rowOff>
        </xdr:from>
        <xdr:to>
          <xdr:col>9</xdr:col>
          <xdr:colOff>114300</xdr:colOff>
          <xdr:row>3</xdr:row>
          <xdr:rowOff>266700</xdr:rowOff>
        </xdr:to>
        <xdr:sp macro="" textlink="">
          <xdr:nvSpPr>
            <xdr:cNvPr id="33800" name="Option Button 8" hidden="1">
              <a:extLst>
                <a:ext uri="{63B3BB69-23CF-44E3-9099-C40C66FF867C}">
                  <a14:compatExt spid="_x0000_s33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1914525</xdr:colOff>
          <xdr:row>3</xdr:row>
          <xdr:rowOff>66675</xdr:rowOff>
        </xdr:from>
        <xdr:to>
          <xdr:col>11</xdr:col>
          <xdr:colOff>142875</xdr:colOff>
          <xdr:row>3</xdr:row>
          <xdr:rowOff>266700</xdr:rowOff>
        </xdr:to>
        <xdr:sp macro="" textlink="">
          <xdr:nvSpPr>
            <xdr:cNvPr id="33801" name="Option Button 9" hidden="1">
              <a:extLst>
                <a:ext uri="{63B3BB69-23CF-44E3-9099-C40C66FF867C}">
                  <a14:compatExt spid="_x0000_s33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</xdr:row>
          <xdr:rowOff>66675</xdr:rowOff>
        </xdr:from>
        <xdr:to>
          <xdr:col>13</xdr:col>
          <xdr:colOff>152400</xdr:colOff>
          <xdr:row>3</xdr:row>
          <xdr:rowOff>266700</xdr:rowOff>
        </xdr:to>
        <xdr:sp macro="" textlink="">
          <xdr:nvSpPr>
            <xdr:cNvPr id="33802" name="Option Button 10" hidden="1">
              <a:extLst>
                <a:ext uri="{63B3BB69-23CF-44E3-9099-C40C66FF867C}">
                  <a14:compatExt spid="_x0000_s33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2</xdr:row>
          <xdr:rowOff>266700</xdr:rowOff>
        </xdr:from>
        <xdr:to>
          <xdr:col>15</xdr:col>
          <xdr:colOff>228600</xdr:colOff>
          <xdr:row>4</xdr:row>
          <xdr:rowOff>9525</xdr:rowOff>
        </xdr:to>
        <xdr:sp macro="" textlink="">
          <xdr:nvSpPr>
            <xdr:cNvPr id="33803" name="Group Box 11" hidden="1">
              <a:extLst>
                <a:ext uri="{63B3BB69-23CF-44E3-9099-C40C66FF867C}">
                  <a14:compatExt spid="_x0000_s33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76200</xdr:rowOff>
        </xdr:from>
        <xdr:to>
          <xdr:col>7</xdr:col>
          <xdr:colOff>0</xdr:colOff>
          <xdr:row>4</xdr:row>
          <xdr:rowOff>276225</xdr:rowOff>
        </xdr:to>
        <xdr:sp macro="" textlink="">
          <xdr:nvSpPr>
            <xdr:cNvPr id="33804" name="Option Button 12" hidden="1">
              <a:extLst>
                <a:ext uri="{63B3BB69-23CF-44E3-9099-C40C66FF867C}">
                  <a14:compatExt spid="_x0000_s33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</xdr:row>
          <xdr:rowOff>76200</xdr:rowOff>
        </xdr:from>
        <xdr:to>
          <xdr:col>7</xdr:col>
          <xdr:colOff>514350</xdr:colOff>
          <xdr:row>4</xdr:row>
          <xdr:rowOff>276225</xdr:rowOff>
        </xdr:to>
        <xdr:sp macro="" textlink="">
          <xdr:nvSpPr>
            <xdr:cNvPr id="33805" name="Option Button 13" hidden="1">
              <a:extLst>
                <a:ext uri="{63B3BB69-23CF-44E3-9099-C40C66FF867C}">
                  <a14:compatExt spid="_x0000_s33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</xdr:row>
          <xdr:rowOff>76200</xdr:rowOff>
        </xdr:from>
        <xdr:to>
          <xdr:col>8</xdr:col>
          <xdr:colOff>171450</xdr:colOff>
          <xdr:row>4</xdr:row>
          <xdr:rowOff>276225</xdr:rowOff>
        </xdr:to>
        <xdr:sp macro="" textlink="">
          <xdr:nvSpPr>
            <xdr:cNvPr id="33806" name="Option Button 14" hidden="1">
              <a:extLst>
                <a:ext uri="{63B3BB69-23CF-44E3-9099-C40C66FF867C}">
                  <a14:compatExt spid="_x0000_s338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</xdr:row>
          <xdr:rowOff>76200</xdr:rowOff>
        </xdr:from>
        <xdr:to>
          <xdr:col>8</xdr:col>
          <xdr:colOff>685800</xdr:colOff>
          <xdr:row>4</xdr:row>
          <xdr:rowOff>276225</xdr:rowOff>
        </xdr:to>
        <xdr:sp macro="" textlink="">
          <xdr:nvSpPr>
            <xdr:cNvPr id="33807" name="Option Button 15" hidden="1">
              <a:extLst>
                <a:ext uri="{63B3BB69-23CF-44E3-9099-C40C66FF867C}">
                  <a14:compatExt spid="_x0000_s33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4</xdr:row>
          <xdr:rowOff>76200</xdr:rowOff>
        </xdr:from>
        <xdr:to>
          <xdr:col>8</xdr:col>
          <xdr:colOff>1200150</xdr:colOff>
          <xdr:row>4</xdr:row>
          <xdr:rowOff>276225</xdr:rowOff>
        </xdr:to>
        <xdr:sp macro="" textlink="">
          <xdr:nvSpPr>
            <xdr:cNvPr id="33808" name="Option Button 16" hidden="1">
              <a:extLst>
                <a:ext uri="{63B3BB69-23CF-44E3-9099-C40C66FF867C}">
                  <a14:compatExt spid="_x0000_s33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876300</xdr:colOff>
          <xdr:row>4</xdr:row>
          <xdr:rowOff>76200</xdr:rowOff>
        </xdr:from>
        <xdr:to>
          <xdr:col>8</xdr:col>
          <xdr:colOff>1714500</xdr:colOff>
          <xdr:row>4</xdr:row>
          <xdr:rowOff>276225</xdr:rowOff>
        </xdr:to>
        <xdr:sp macro="" textlink="">
          <xdr:nvSpPr>
            <xdr:cNvPr id="33809" name="Option Button 17" hidden="1">
              <a:extLst>
                <a:ext uri="{63B3BB69-23CF-44E3-9099-C40C66FF867C}">
                  <a14:compatExt spid="_x0000_s33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1390650</xdr:colOff>
          <xdr:row>4</xdr:row>
          <xdr:rowOff>76200</xdr:rowOff>
        </xdr:from>
        <xdr:to>
          <xdr:col>9</xdr:col>
          <xdr:colOff>104775</xdr:colOff>
          <xdr:row>4</xdr:row>
          <xdr:rowOff>276225</xdr:rowOff>
        </xdr:to>
        <xdr:sp macro="" textlink="">
          <xdr:nvSpPr>
            <xdr:cNvPr id="33810" name="Option Button 18" hidden="1">
              <a:extLst>
                <a:ext uri="{63B3BB69-23CF-44E3-9099-C40C66FF867C}">
                  <a14:compatExt spid="_x0000_s33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1905000</xdr:colOff>
          <xdr:row>4</xdr:row>
          <xdr:rowOff>76200</xdr:rowOff>
        </xdr:from>
        <xdr:to>
          <xdr:col>11</xdr:col>
          <xdr:colOff>133350</xdr:colOff>
          <xdr:row>4</xdr:row>
          <xdr:rowOff>276225</xdr:rowOff>
        </xdr:to>
        <xdr:sp macro="" textlink="">
          <xdr:nvSpPr>
            <xdr:cNvPr id="33811" name="Option Button 19" hidden="1">
              <a:extLst>
                <a:ext uri="{63B3BB69-23CF-44E3-9099-C40C66FF867C}">
                  <a14:compatExt spid="_x0000_s33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</xdr:row>
          <xdr:rowOff>76200</xdr:rowOff>
        </xdr:from>
        <xdr:to>
          <xdr:col>13</xdr:col>
          <xdr:colOff>152400</xdr:colOff>
          <xdr:row>4</xdr:row>
          <xdr:rowOff>276225</xdr:rowOff>
        </xdr:to>
        <xdr:sp macro="" textlink="">
          <xdr:nvSpPr>
            <xdr:cNvPr id="33812" name="Option Button 20" hidden="1">
              <a:extLst>
                <a:ext uri="{63B3BB69-23CF-44E3-9099-C40C66FF867C}">
                  <a14:compatExt spid="_x0000_s33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</xdr:row>
          <xdr:rowOff>57150</xdr:rowOff>
        </xdr:from>
        <xdr:to>
          <xdr:col>15</xdr:col>
          <xdr:colOff>228600</xdr:colOff>
          <xdr:row>5</xdr:row>
          <xdr:rowOff>133350</xdr:rowOff>
        </xdr:to>
        <xdr:sp macro="" textlink="">
          <xdr:nvSpPr>
            <xdr:cNvPr id="33813" name="Group Box 21" hidden="1">
              <a:extLst>
                <a:ext uri="{63B3BB69-23CF-44E3-9099-C40C66FF867C}">
                  <a14:compatExt spid="_x0000_s33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76200</xdr:rowOff>
        </xdr:from>
        <xdr:to>
          <xdr:col>15</xdr:col>
          <xdr:colOff>180975</xdr:colOff>
          <xdr:row>4</xdr:row>
          <xdr:rowOff>276225</xdr:rowOff>
        </xdr:to>
        <xdr:sp macro="" textlink="">
          <xdr:nvSpPr>
            <xdr:cNvPr id="33814" name="Option Button 22" hidden="1">
              <a:extLst>
                <a:ext uri="{63B3BB69-23CF-44E3-9099-C40C66FF867C}">
                  <a14:compatExt spid="_x0000_s33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14</xdr:row>
          <xdr:rowOff>28575</xdr:rowOff>
        </xdr:from>
        <xdr:to>
          <xdr:col>12</xdr:col>
          <xdr:colOff>0</xdr:colOff>
          <xdr:row>14</xdr:row>
          <xdr:rowOff>238125</xdr:rowOff>
        </xdr:to>
        <xdr:sp macro="" textlink="">
          <xdr:nvSpPr>
            <xdr:cNvPr id="33815" name="Check Box 23" hidden="1">
              <a:extLst>
                <a:ext uri="{63B3BB69-23CF-44E3-9099-C40C66FF867C}">
                  <a14:compatExt spid="_x0000_s33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14</xdr:row>
          <xdr:rowOff>38100</xdr:rowOff>
        </xdr:from>
        <xdr:to>
          <xdr:col>15</xdr:col>
          <xdr:colOff>95250</xdr:colOff>
          <xdr:row>14</xdr:row>
          <xdr:rowOff>247650</xdr:rowOff>
        </xdr:to>
        <xdr:sp macro="" textlink="">
          <xdr:nvSpPr>
            <xdr:cNvPr id="33816" name="Check Box 24" hidden="1">
              <a:extLst>
                <a:ext uri="{63B3BB69-23CF-44E3-9099-C40C66FF867C}">
                  <a14:compatExt spid="_x0000_s338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15</xdr:row>
          <xdr:rowOff>28575</xdr:rowOff>
        </xdr:from>
        <xdr:to>
          <xdr:col>12</xdr:col>
          <xdr:colOff>0</xdr:colOff>
          <xdr:row>15</xdr:row>
          <xdr:rowOff>238125</xdr:rowOff>
        </xdr:to>
        <xdr:sp macro="" textlink="">
          <xdr:nvSpPr>
            <xdr:cNvPr id="33817" name="Check Box 25" hidden="1">
              <a:extLst>
                <a:ext uri="{63B3BB69-23CF-44E3-9099-C40C66FF867C}">
                  <a14:compatExt spid="_x0000_s33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15</xdr:row>
          <xdr:rowOff>38100</xdr:rowOff>
        </xdr:from>
        <xdr:to>
          <xdr:col>15</xdr:col>
          <xdr:colOff>95250</xdr:colOff>
          <xdr:row>15</xdr:row>
          <xdr:rowOff>247650</xdr:rowOff>
        </xdr:to>
        <xdr:sp macro="" textlink="">
          <xdr:nvSpPr>
            <xdr:cNvPr id="33818" name="Check Box 26" hidden="1">
              <a:extLst>
                <a:ext uri="{63B3BB69-23CF-44E3-9099-C40C66FF867C}">
                  <a14:compatExt spid="_x0000_s33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16</xdr:row>
          <xdr:rowOff>28575</xdr:rowOff>
        </xdr:from>
        <xdr:to>
          <xdr:col>12</xdr:col>
          <xdr:colOff>0</xdr:colOff>
          <xdr:row>16</xdr:row>
          <xdr:rowOff>238125</xdr:rowOff>
        </xdr:to>
        <xdr:sp macro="" textlink="">
          <xdr:nvSpPr>
            <xdr:cNvPr id="33819" name="Check Box 27" hidden="1">
              <a:extLst>
                <a:ext uri="{63B3BB69-23CF-44E3-9099-C40C66FF867C}">
                  <a14:compatExt spid="_x0000_s33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16</xdr:row>
          <xdr:rowOff>38100</xdr:rowOff>
        </xdr:from>
        <xdr:to>
          <xdr:col>15</xdr:col>
          <xdr:colOff>95250</xdr:colOff>
          <xdr:row>16</xdr:row>
          <xdr:rowOff>247650</xdr:rowOff>
        </xdr:to>
        <xdr:sp macro="" textlink="">
          <xdr:nvSpPr>
            <xdr:cNvPr id="33820" name="Check Box 28" hidden="1">
              <a:extLst>
                <a:ext uri="{63B3BB69-23CF-44E3-9099-C40C66FF867C}">
                  <a14:compatExt spid="_x0000_s33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28575</xdr:rowOff>
        </xdr:from>
        <xdr:to>
          <xdr:col>12</xdr:col>
          <xdr:colOff>0</xdr:colOff>
          <xdr:row>17</xdr:row>
          <xdr:rowOff>238125</xdr:rowOff>
        </xdr:to>
        <xdr:sp macro="" textlink="">
          <xdr:nvSpPr>
            <xdr:cNvPr id="33821" name="Check Box 29" hidden="1">
              <a:extLst>
                <a:ext uri="{63B3BB69-23CF-44E3-9099-C40C66FF867C}">
                  <a14:compatExt spid="_x0000_s33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17</xdr:row>
          <xdr:rowOff>38100</xdr:rowOff>
        </xdr:from>
        <xdr:to>
          <xdr:col>15</xdr:col>
          <xdr:colOff>95250</xdr:colOff>
          <xdr:row>17</xdr:row>
          <xdr:rowOff>247650</xdr:rowOff>
        </xdr:to>
        <xdr:sp macro="" textlink="">
          <xdr:nvSpPr>
            <xdr:cNvPr id="33822" name="Check Box 30" hidden="1">
              <a:extLst>
                <a:ext uri="{63B3BB69-23CF-44E3-9099-C40C66FF867C}">
                  <a14:compatExt spid="_x0000_s33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18</xdr:row>
          <xdr:rowOff>28575</xdr:rowOff>
        </xdr:from>
        <xdr:to>
          <xdr:col>12</xdr:col>
          <xdr:colOff>0</xdr:colOff>
          <xdr:row>18</xdr:row>
          <xdr:rowOff>238125</xdr:rowOff>
        </xdr:to>
        <xdr:sp macro="" textlink="">
          <xdr:nvSpPr>
            <xdr:cNvPr id="33823" name="Check Box 31" hidden="1">
              <a:extLst>
                <a:ext uri="{63B3BB69-23CF-44E3-9099-C40C66FF867C}">
                  <a14:compatExt spid="_x0000_s33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18</xdr:row>
          <xdr:rowOff>38100</xdr:rowOff>
        </xdr:from>
        <xdr:to>
          <xdr:col>15</xdr:col>
          <xdr:colOff>95250</xdr:colOff>
          <xdr:row>18</xdr:row>
          <xdr:rowOff>247650</xdr:rowOff>
        </xdr:to>
        <xdr:sp macro="" textlink="">
          <xdr:nvSpPr>
            <xdr:cNvPr id="33824" name="Check Box 32" hidden="1">
              <a:extLst>
                <a:ext uri="{63B3BB69-23CF-44E3-9099-C40C66FF867C}">
                  <a14:compatExt spid="_x0000_s33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28575</xdr:rowOff>
        </xdr:from>
        <xdr:to>
          <xdr:col>12</xdr:col>
          <xdr:colOff>0</xdr:colOff>
          <xdr:row>19</xdr:row>
          <xdr:rowOff>238125</xdr:rowOff>
        </xdr:to>
        <xdr:sp macro="" textlink="">
          <xdr:nvSpPr>
            <xdr:cNvPr id="33825" name="Check Box 33" hidden="1">
              <a:extLst>
                <a:ext uri="{63B3BB69-23CF-44E3-9099-C40C66FF867C}">
                  <a14:compatExt spid="_x0000_s33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19</xdr:row>
          <xdr:rowOff>38100</xdr:rowOff>
        </xdr:from>
        <xdr:to>
          <xdr:col>15</xdr:col>
          <xdr:colOff>95250</xdr:colOff>
          <xdr:row>19</xdr:row>
          <xdr:rowOff>247650</xdr:rowOff>
        </xdr:to>
        <xdr:sp macro="" textlink="">
          <xdr:nvSpPr>
            <xdr:cNvPr id="33826" name="Check Box 34" hidden="1">
              <a:extLst>
                <a:ext uri="{63B3BB69-23CF-44E3-9099-C40C66FF867C}">
                  <a14:compatExt spid="_x0000_s33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20</xdr:row>
          <xdr:rowOff>28575</xdr:rowOff>
        </xdr:from>
        <xdr:to>
          <xdr:col>12</xdr:col>
          <xdr:colOff>0</xdr:colOff>
          <xdr:row>20</xdr:row>
          <xdr:rowOff>238125</xdr:rowOff>
        </xdr:to>
        <xdr:sp macro="" textlink="">
          <xdr:nvSpPr>
            <xdr:cNvPr id="33827" name="Check Box 35" hidden="1">
              <a:extLst>
                <a:ext uri="{63B3BB69-23CF-44E3-9099-C40C66FF867C}">
                  <a14:compatExt spid="_x0000_s33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20</xdr:row>
          <xdr:rowOff>38100</xdr:rowOff>
        </xdr:from>
        <xdr:to>
          <xdr:col>15</xdr:col>
          <xdr:colOff>95250</xdr:colOff>
          <xdr:row>20</xdr:row>
          <xdr:rowOff>247650</xdr:rowOff>
        </xdr:to>
        <xdr:sp macro="" textlink="">
          <xdr:nvSpPr>
            <xdr:cNvPr id="33828" name="Check Box 36" hidden="1">
              <a:extLst>
                <a:ext uri="{63B3BB69-23CF-44E3-9099-C40C66FF867C}">
                  <a14:compatExt spid="_x0000_s33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21</xdr:row>
          <xdr:rowOff>28575</xdr:rowOff>
        </xdr:from>
        <xdr:to>
          <xdr:col>12</xdr:col>
          <xdr:colOff>0</xdr:colOff>
          <xdr:row>21</xdr:row>
          <xdr:rowOff>238125</xdr:rowOff>
        </xdr:to>
        <xdr:sp macro="" textlink="">
          <xdr:nvSpPr>
            <xdr:cNvPr id="33829" name="Check Box 37" hidden="1">
              <a:extLst>
                <a:ext uri="{63B3BB69-23CF-44E3-9099-C40C66FF867C}">
                  <a14:compatExt spid="_x0000_s33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21</xdr:row>
          <xdr:rowOff>38100</xdr:rowOff>
        </xdr:from>
        <xdr:to>
          <xdr:col>15</xdr:col>
          <xdr:colOff>95250</xdr:colOff>
          <xdr:row>21</xdr:row>
          <xdr:rowOff>247650</xdr:rowOff>
        </xdr:to>
        <xdr:sp macro="" textlink="">
          <xdr:nvSpPr>
            <xdr:cNvPr id="33830" name="Check Box 38" hidden="1">
              <a:extLst>
                <a:ext uri="{63B3BB69-23CF-44E3-9099-C40C66FF867C}">
                  <a14:compatExt spid="_x0000_s33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22</xdr:row>
          <xdr:rowOff>28575</xdr:rowOff>
        </xdr:from>
        <xdr:to>
          <xdr:col>12</xdr:col>
          <xdr:colOff>0</xdr:colOff>
          <xdr:row>22</xdr:row>
          <xdr:rowOff>238125</xdr:rowOff>
        </xdr:to>
        <xdr:sp macro="" textlink="">
          <xdr:nvSpPr>
            <xdr:cNvPr id="33831" name="Check Box 39" hidden="1">
              <a:extLst>
                <a:ext uri="{63B3BB69-23CF-44E3-9099-C40C66FF867C}">
                  <a14:compatExt spid="_x0000_s33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22</xdr:row>
          <xdr:rowOff>38100</xdr:rowOff>
        </xdr:from>
        <xdr:to>
          <xdr:col>15</xdr:col>
          <xdr:colOff>95250</xdr:colOff>
          <xdr:row>22</xdr:row>
          <xdr:rowOff>247650</xdr:rowOff>
        </xdr:to>
        <xdr:sp macro="" textlink="">
          <xdr:nvSpPr>
            <xdr:cNvPr id="33832" name="Check Box 40" hidden="1">
              <a:extLst>
                <a:ext uri="{63B3BB69-23CF-44E3-9099-C40C66FF867C}">
                  <a14:compatExt spid="_x0000_s338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23</xdr:row>
          <xdr:rowOff>28575</xdr:rowOff>
        </xdr:from>
        <xdr:to>
          <xdr:col>12</xdr:col>
          <xdr:colOff>0</xdr:colOff>
          <xdr:row>23</xdr:row>
          <xdr:rowOff>238125</xdr:rowOff>
        </xdr:to>
        <xdr:sp macro="" textlink="">
          <xdr:nvSpPr>
            <xdr:cNvPr id="33833" name="Check Box 41" hidden="1">
              <a:extLst>
                <a:ext uri="{63B3BB69-23CF-44E3-9099-C40C66FF867C}">
                  <a14:compatExt spid="_x0000_s33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23</xdr:row>
          <xdr:rowOff>38100</xdr:rowOff>
        </xdr:from>
        <xdr:to>
          <xdr:col>15</xdr:col>
          <xdr:colOff>95250</xdr:colOff>
          <xdr:row>23</xdr:row>
          <xdr:rowOff>247650</xdr:rowOff>
        </xdr:to>
        <xdr:sp macro="" textlink="">
          <xdr:nvSpPr>
            <xdr:cNvPr id="33834" name="Check Box 42" hidden="1">
              <a:extLst>
                <a:ext uri="{63B3BB69-23CF-44E3-9099-C40C66FF867C}">
                  <a14:compatExt spid="_x0000_s33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24</xdr:row>
          <xdr:rowOff>28575</xdr:rowOff>
        </xdr:from>
        <xdr:to>
          <xdr:col>12</xdr:col>
          <xdr:colOff>0</xdr:colOff>
          <xdr:row>24</xdr:row>
          <xdr:rowOff>238125</xdr:rowOff>
        </xdr:to>
        <xdr:sp macro="" textlink="">
          <xdr:nvSpPr>
            <xdr:cNvPr id="33835" name="Check Box 43" hidden="1">
              <a:extLst>
                <a:ext uri="{63B3BB69-23CF-44E3-9099-C40C66FF867C}">
                  <a14:compatExt spid="_x0000_s33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24</xdr:row>
          <xdr:rowOff>38100</xdr:rowOff>
        </xdr:from>
        <xdr:to>
          <xdr:col>15</xdr:col>
          <xdr:colOff>95250</xdr:colOff>
          <xdr:row>24</xdr:row>
          <xdr:rowOff>247650</xdr:rowOff>
        </xdr:to>
        <xdr:sp macro="" textlink="">
          <xdr:nvSpPr>
            <xdr:cNvPr id="33836" name="Check Box 44" hidden="1">
              <a:extLst>
                <a:ext uri="{63B3BB69-23CF-44E3-9099-C40C66FF867C}">
                  <a14:compatExt spid="_x0000_s33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25</xdr:row>
          <xdr:rowOff>28575</xdr:rowOff>
        </xdr:from>
        <xdr:to>
          <xdr:col>12</xdr:col>
          <xdr:colOff>0</xdr:colOff>
          <xdr:row>25</xdr:row>
          <xdr:rowOff>238125</xdr:rowOff>
        </xdr:to>
        <xdr:sp macro="" textlink="">
          <xdr:nvSpPr>
            <xdr:cNvPr id="33837" name="Check Box 45" hidden="1">
              <a:extLst>
                <a:ext uri="{63B3BB69-23CF-44E3-9099-C40C66FF867C}">
                  <a14:compatExt spid="_x0000_s33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25</xdr:row>
          <xdr:rowOff>38100</xdr:rowOff>
        </xdr:from>
        <xdr:to>
          <xdr:col>15</xdr:col>
          <xdr:colOff>95250</xdr:colOff>
          <xdr:row>25</xdr:row>
          <xdr:rowOff>247650</xdr:rowOff>
        </xdr:to>
        <xdr:sp macro="" textlink="">
          <xdr:nvSpPr>
            <xdr:cNvPr id="33838" name="Check Box 46" hidden="1">
              <a:extLst>
                <a:ext uri="{63B3BB69-23CF-44E3-9099-C40C66FF867C}">
                  <a14:compatExt spid="_x0000_s33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26</xdr:row>
          <xdr:rowOff>28575</xdr:rowOff>
        </xdr:from>
        <xdr:to>
          <xdr:col>12</xdr:col>
          <xdr:colOff>0</xdr:colOff>
          <xdr:row>26</xdr:row>
          <xdr:rowOff>238125</xdr:rowOff>
        </xdr:to>
        <xdr:sp macro="" textlink="">
          <xdr:nvSpPr>
            <xdr:cNvPr id="33839" name="Check Box 47" hidden="1">
              <a:extLst>
                <a:ext uri="{63B3BB69-23CF-44E3-9099-C40C66FF867C}">
                  <a14:compatExt spid="_x0000_s33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26</xdr:row>
          <xdr:rowOff>38100</xdr:rowOff>
        </xdr:from>
        <xdr:to>
          <xdr:col>15</xdr:col>
          <xdr:colOff>95250</xdr:colOff>
          <xdr:row>26</xdr:row>
          <xdr:rowOff>247650</xdr:rowOff>
        </xdr:to>
        <xdr:sp macro="" textlink="">
          <xdr:nvSpPr>
            <xdr:cNvPr id="33840" name="Check Box 48" hidden="1">
              <a:extLst>
                <a:ext uri="{63B3BB69-23CF-44E3-9099-C40C66FF867C}">
                  <a14:compatExt spid="_x0000_s33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27</xdr:row>
          <xdr:rowOff>28575</xdr:rowOff>
        </xdr:from>
        <xdr:to>
          <xdr:col>12</xdr:col>
          <xdr:colOff>0</xdr:colOff>
          <xdr:row>27</xdr:row>
          <xdr:rowOff>238125</xdr:rowOff>
        </xdr:to>
        <xdr:sp macro="" textlink="">
          <xdr:nvSpPr>
            <xdr:cNvPr id="33841" name="Check Box 49" hidden="1">
              <a:extLst>
                <a:ext uri="{63B3BB69-23CF-44E3-9099-C40C66FF867C}">
                  <a14:compatExt spid="_x0000_s33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27</xdr:row>
          <xdr:rowOff>38100</xdr:rowOff>
        </xdr:from>
        <xdr:to>
          <xdr:col>15</xdr:col>
          <xdr:colOff>95250</xdr:colOff>
          <xdr:row>27</xdr:row>
          <xdr:rowOff>247650</xdr:rowOff>
        </xdr:to>
        <xdr:sp macro="" textlink="">
          <xdr:nvSpPr>
            <xdr:cNvPr id="33842" name="Check Box 50" hidden="1">
              <a:extLst>
                <a:ext uri="{63B3BB69-23CF-44E3-9099-C40C66FF867C}">
                  <a14:compatExt spid="_x0000_s33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28</xdr:row>
          <xdr:rowOff>28575</xdr:rowOff>
        </xdr:from>
        <xdr:to>
          <xdr:col>12</xdr:col>
          <xdr:colOff>0</xdr:colOff>
          <xdr:row>28</xdr:row>
          <xdr:rowOff>238125</xdr:rowOff>
        </xdr:to>
        <xdr:sp macro="" textlink="">
          <xdr:nvSpPr>
            <xdr:cNvPr id="33843" name="Check Box 51" hidden="1">
              <a:extLst>
                <a:ext uri="{63B3BB69-23CF-44E3-9099-C40C66FF867C}">
                  <a14:compatExt spid="_x0000_s33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28</xdr:row>
          <xdr:rowOff>38100</xdr:rowOff>
        </xdr:from>
        <xdr:to>
          <xdr:col>15</xdr:col>
          <xdr:colOff>95250</xdr:colOff>
          <xdr:row>28</xdr:row>
          <xdr:rowOff>247650</xdr:rowOff>
        </xdr:to>
        <xdr:sp macro="" textlink="">
          <xdr:nvSpPr>
            <xdr:cNvPr id="33844" name="Check Box 52" hidden="1">
              <a:extLst>
                <a:ext uri="{63B3BB69-23CF-44E3-9099-C40C66FF867C}">
                  <a14:compatExt spid="_x0000_s33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29</xdr:row>
          <xdr:rowOff>28575</xdr:rowOff>
        </xdr:from>
        <xdr:to>
          <xdr:col>12</xdr:col>
          <xdr:colOff>0</xdr:colOff>
          <xdr:row>29</xdr:row>
          <xdr:rowOff>238125</xdr:rowOff>
        </xdr:to>
        <xdr:sp macro="" textlink="">
          <xdr:nvSpPr>
            <xdr:cNvPr id="33845" name="Check Box 53" hidden="1">
              <a:extLst>
                <a:ext uri="{63B3BB69-23CF-44E3-9099-C40C66FF867C}">
                  <a14:compatExt spid="_x0000_s33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29</xdr:row>
          <xdr:rowOff>38100</xdr:rowOff>
        </xdr:from>
        <xdr:to>
          <xdr:col>15</xdr:col>
          <xdr:colOff>95250</xdr:colOff>
          <xdr:row>29</xdr:row>
          <xdr:rowOff>247650</xdr:rowOff>
        </xdr:to>
        <xdr:sp macro="" textlink="">
          <xdr:nvSpPr>
            <xdr:cNvPr id="33846" name="Check Box 54" hidden="1">
              <a:extLst>
                <a:ext uri="{63B3BB69-23CF-44E3-9099-C40C66FF867C}">
                  <a14:compatExt spid="_x0000_s33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30</xdr:row>
          <xdr:rowOff>28575</xdr:rowOff>
        </xdr:from>
        <xdr:to>
          <xdr:col>12</xdr:col>
          <xdr:colOff>0</xdr:colOff>
          <xdr:row>30</xdr:row>
          <xdr:rowOff>238125</xdr:rowOff>
        </xdr:to>
        <xdr:sp macro="" textlink="">
          <xdr:nvSpPr>
            <xdr:cNvPr id="33847" name="Check Box 55" hidden="1">
              <a:extLst>
                <a:ext uri="{63B3BB69-23CF-44E3-9099-C40C66FF867C}">
                  <a14:compatExt spid="_x0000_s33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30</xdr:row>
          <xdr:rowOff>38100</xdr:rowOff>
        </xdr:from>
        <xdr:to>
          <xdr:col>15</xdr:col>
          <xdr:colOff>95250</xdr:colOff>
          <xdr:row>30</xdr:row>
          <xdr:rowOff>247650</xdr:rowOff>
        </xdr:to>
        <xdr:sp macro="" textlink="">
          <xdr:nvSpPr>
            <xdr:cNvPr id="33848" name="Check Box 56" hidden="1">
              <a:extLst>
                <a:ext uri="{63B3BB69-23CF-44E3-9099-C40C66FF867C}">
                  <a14:compatExt spid="_x0000_s33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31</xdr:row>
          <xdr:rowOff>28575</xdr:rowOff>
        </xdr:from>
        <xdr:to>
          <xdr:col>12</xdr:col>
          <xdr:colOff>0</xdr:colOff>
          <xdr:row>31</xdr:row>
          <xdr:rowOff>238125</xdr:rowOff>
        </xdr:to>
        <xdr:sp macro="" textlink="">
          <xdr:nvSpPr>
            <xdr:cNvPr id="33849" name="Check Box 57" hidden="1">
              <a:extLst>
                <a:ext uri="{63B3BB69-23CF-44E3-9099-C40C66FF867C}">
                  <a14:compatExt spid="_x0000_s33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31</xdr:row>
          <xdr:rowOff>38100</xdr:rowOff>
        </xdr:from>
        <xdr:to>
          <xdr:col>15</xdr:col>
          <xdr:colOff>95250</xdr:colOff>
          <xdr:row>31</xdr:row>
          <xdr:rowOff>247650</xdr:rowOff>
        </xdr:to>
        <xdr:sp macro="" textlink="">
          <xdr:nvSpPr>
            <xdr:cNvPr id="33850" name="Check Box 58" hidden="1">
              <a:extLst>
                <a:ext uri="{63B3BB69-23CF-44E3-9099-C40C66FF867C}">
                  <a14:compatExt spid="_x0000_s33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32</xdr:row>
          <xdr:rowOff>28575</xdr:rowOff>
        </xdr:from>
        <xdr:to>
          <xdr:col>12</xdr:col>
          <xdr:colOff>0</xdr:colOff>
          <xdr:row>32</xdr:row>
          <xdr:rowOff>238125</xdr:rowOff>
        </xdr:to>
        <xdr:sp macro="" textlink="">
          <xdr:nvSpPr>
            <xdr:cNvPr id="33851" name="Check Box 59" hidden="1">
              <a:extLst>
                <a:ext uri="{63B3BB69-23CF-44E3-9099-C40C66FF867C}">
                  <a14:compatExt spid="_x0000_s33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32</xdr:row>
          <xdr:rowOff>38100</xdr:rowOff>
        </xdr:from>
        <xdr:to>
          <xdr:col>15</xdr:col>
          <xdr:colOff>95250</xdr:colOff>
          <xdr:row>32</xdr:row>
          <xdr:rowOff>247650</xdr:rowOff>
        </xdr:to>
        <xdr:sp macro="" textlink="">
          <xdr:nvSpPr>
            <xdr:cNvPr id="33852" name="Check Box 60" hidden="1">
              <a:extLst>
                <a:ext uri="{63B3BB69-23CF-44E3-9099-C40C66FF867C}">
                  <a14:compatExt spid="_x0000_s33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13</xdr:row>
          <xdr:rowOff>28575</xdr:rowOff>
        </xdr:from>
        <xdr:to>
          <xdr:col>12</xdr:col>
          <xdr:colOff>0</xdr:colOff>
          <xdr:row>13</xdr:row>
          <xdr:rowOff>238125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13</xdr:row>
          <xdr:rowOff>38100</xdr:rowOff>
        </xdr:from>
        <xdr:to>
          <xdr:col>15</xdr:col>
          <xdr:colOff>95250</xdr:colOff>
          <xdr:row>13</xdr:row>
          <xdr:rowOff>247650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</xdr:row>
          <xdr:rowOff>66675</xdr:rowOff>
        </xdr:from>
        <xdr:to>
          <xdr:col>7</xdr:col>
          <xdr:colOff>9525</xdr:colOff>
          <xdr:row>3</xdr:row>
          <xdr:rowOff>266700</xdr:rowOff>
        </xdr:to>
        <xdr:sp macro="" textlink="">
          <xdr:nvSpPr>
            <xdr:cNvPr id="34819" name="Option Button 3" hidden="1">
              <a:extLst>
                <a:ext uri="{63B3BB69-23CF-44E3-9099-C40C66FF867C}">
                  <a14:compatExt spid="_x0000_s34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</xdr:row>
          <xdr:rowOff>66675</xdr:rowOff>
        </xdr:from>
        <xdr:to>
          <xdr:col>7</xdr:col>
          <xdr:colOff>523875</xdr:colOff>
          <xdr:row>3</xdr:row>
          <xdr:rowOff>266700</xdr:rowOff>
        </xdr:to>
        <xdr:sp macro="" textlink="">
          <xdr:nvSpPr>
            <xdr:cNvPr id="34820" name="Option Button 4" hidden="1">
              <a:extLst>
                <a:ext uri="{63B3BB69-23CF-44E3-9099-C40C66FF867C}">
                  <a14:compatExt spid="_x0000_s34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3</xdr:row>
          <xdr:rowOff>66675</xdr:rowOff>
        </xdr:from>
        <xdr:to>
          <xdr:col>8</xdr:col>
          <xdr:colOff>695325</xdr:colOff>
          <xdr:row>3</xdr:row>
          <xdr:rowOff>266700</xdr:rowOff>
        </xdr:to>
        <xdr:sp macro="" textlink="">
          <xdr:nvSpPr>
            <xdr:cNvPr id="34821" name="Option Button 5" hidden="1">
              <a:extLst>
                <a:ext uri="{63B3BB69-23CF-44E3-9099-C40C66FF867C}">
                  <a14:compatExt spid="_x0000_s34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3</xdr:row>
          <xdr:rowOff>66675</xdr:rowOff>
        </xdr:from>
        <xdr:to>
          <xdr:col>8</xdr:col>
          <xdr:colOff>1209675</xdr:colOff>
          <xdr:row>3</xdr:row>
          <xdr:rowOff>266700</xdr:rowOff>
        </xdr:to>
        <xdr:sp macro="" textlink="">
          <xdr:nvSpPr>
            <xdr:cNvPr id="34822" name="Option Button 6" hidden="1">
              <a:extLst>
                <a:ext uri="{63B3BB69-23CF-44E3-9099-C40C66FF867C}">
                  <a14:compatExt spid="_x0000_s34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885825</xdr:colOff>
          <xdr:row>3</xdr:row>
          <xdr:rowOff>66675</xdr:rowOff>
        </xdr:from>
        <xdr:to>
          <xdr:col>8</xdr:col>
          <xdr:colOff>1724025</xdr:colOff>
          <xdr:row>3</xdr:row>
          <xdr:rowOff>266700</xdr:rowOff>
        </xdr:to>
        <xdr:sp macro="" textlink="">
          <xdr:nvSpPr>
            <xdr:cNvPr id="34823" name="Option Button 7" hidden="1">
              <a:extLst>
                <a:ext uri="{63B3BB69-23CF-44E3-9099-C40C66FF867C}">
                  <a14:compatExt spid="_x0000_s34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1400175</xdr:colOff>
          <xdr:row>3</xdr:row>
          <xdr:rowOff>66675</xdr:rowOff>
        </xdr:from>
        <xdr:to>
          <xdr:col>9</xdr:col>
          <xdr:colOff>114300</xdr:colOff>
          <xdr:row>3</xdr:row>
          <xdr:rowOff>266700</xdr:rowOff>
        </xdr:to>
        <xdr:sp macro="" textlink="">
          <xdr:nvSpPr>
            <xdr:cNvPr id="34824" name="Option Button 8" hidden="1">
              <a:extLst>
                <a:ext uri="{63B3BB69-23CF-44E3-9099-C40C66FF867C}">
                  <a14:compatExt spid="_x0000_s34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1914525</xdr:colOff>
          <xdr:row>3</xdr:row>
          <xdr:rowOff>66675</xdr:rowOff>
        </xdr:from>
        <xdr:to>
          <xdr:col>11</xdr:col>
          <xdr:colOff>142875</xdr:colOff>
          <xdr:row>3</xdr:row>
          <xdr:rowOff>266700</xdr:rowOff>
        </xdr:to>
        <xdr:sp macro="" textlink="">
          <xdr:nvSpPr>
            <xdr:cNvPr id="34825" name="Option Button 9" hidden="1">
              <a:extLst>
                <a:ext uri="{63B3BB69-23CF-44E3-9099-C40C66FF867C}">
                  <a14:compatExt spid="_x0000_s34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</xdr:row>
          <xdr:rowOff>66675</xdr:rowOff>
        </xdr:from>
        <xdr:to>
          <xdr:col>13</xdr:col>
          <xdr:colOff>152400</xdr:colOff>
          <xdr:row>3</xdr:row>
          <xdr:rowOff>266700</xdr:rowOff>
        </xdr:to>
        <xdr:sp macro="" textlink="">
          <xdr:nvSpPr>
            <xdr:cNvPr id="34826" name="Option Button 10" hidden="1">
              <a:extLst>
                <a:ext uri="{63B3BB69-23CF-44E3-9099-C40C66FF867C}">
                  <a14:compatExt spid="_x0000_s34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2</xdr:row>
          <xdr:rowOff>266700</xdr:rowOff>
        </xdr:from>
        <xdr:to>
          <xdr:col>15</xdr:col>
          <xdr:colOff>228600</xdr:colOff>
          <xdr:row>4</xdr:row>
          <xdr:rowOff>9525</xdr:rowOff>
        </xdr:to>
        <xdr:sp macro="" textlink="">
          <xdr:nvSpPr>
            <xdr:cNvPr id="34827" name="Group Box 11" hidden="1">
              <a:extLst>
                <a:ext uri="{63B3BB69-23CF-44E3-9099-C40C66FF867C}">
                  <a14:compatExt spid="_x0000_s34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76200</xdr:rowOff>
        </xdr:from>
        <xdr:to>
          <xdr:col>7</xdr:col>
          <xdr:colOff>0</xdr:colOff>
          <xdr:row>4</xdr:row>
          <xdr:rowOff>276225</xdr:rowOff>
        </xdr:to>
        <xdr:sp macro="" textlink="">
          <xdr:nvSpPr>
            <xdr:cNvPr id="34828" name="Option Button 12" hidden="1">
              <a:extLst>
                <a:ext uri="{63B3BB69-23CF-44E3-9099-C40C66FF867C}">
                  <a14:compatExt spid="_x0000_s34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</xdr:row>
          <xdr:rowOff>76200</xdr:rowOff>
        </xdr:from>
        <xdr:to>
          <xdr:col>7</xdr:col>
          <xdr:colOff>514350</xdr:colOff>
          <xdr:row>4</xdr:row>
          <xdr:rowOff>276225</xdr:rowOff>
        </xdr:to>
        <xdr:sp macro="" textlink="">
          <xdr:nvSpPr>
            <xdr:cNvPr id="34829" name="Option Button 13" hidden="1">
              <a:extLst>
                <a:ext uri="{63B3BB69-23CF-44E3-9099-C40C66FF867C}">
                  <a14:compatExt spid="_x0000_s34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</xdr:row>
          <xdr:rowOff>76200</xdr:rowOff>
        </xdr:from>
        <xdr:to>
          <xdr:col>8</xdr:col>
          <xdr:colOff>171450</xdr:colOff>
          <xdr:row>4</xdr:row>
          <xdr:rowOff>276225</xdr:rowOff>
        </xdr:to>
        <xdr:sp macro="" textlink="">
          <xdr:nvSpPr>
            <xdr:cNvPr id="34830" name="Option Button 14" hidden="1">
              <a:extLst>
                <a:ext uri="{63B3BB69-23CF-44E3-9099-C40C66FF867C}">
                  <a14:compatExt spid="_x0000_s34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</xdr:row>
          <xdr:rowOff>76200</xdr:rowOff>
        </xdr:from>
        <xdr:to>
          <xdr:col>8</xdr:col>
          <xdr:colOff>685800</xdr:colOff>
          <xdr:row>4</xdr:row>
          <xdr:rowOff>276225</xdr:rowOff>
        </xdr:to>
        <xdr:sp macro="" textlink="">
          <xdr:nvSpPr>
            <xdr:cNvPr id="34831" name="Option Button 15" hidden="1">
              <a:extLst>
                <a:ext uri="{63B3BB69-23CF-44E3-9099-C40C66FF867C}">
                  <a14:compatExt spid="_x0000_s34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4</xdr:row>
          <xdr:rowOff>76200</xdr:rowOff>
        </xdr:from>
        <xdr:to>
          <xdr:col>8</xdr:col>
          <xdr:colOff>1200150</xdr:colOff>
          <xdr:row>4</xdr:row>
          <xdr:rowOff>276225</xdr:rowOff>
        </xdr:to>
        <xdr:sp macro="" textlink="">
          <xdr:nvSpPr>
            <xdr:cNvPr id="34832" name="Option Button 16" hidden="1">
              <a:extLst>
                <a:ext uri="{63B3BB69-23CF-44E3-9099-C40C66FF867C}">
                  <a14:compatExt spid="_x0000_s348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876300</xdr:colOff>
          <xdr:row>4</xdr:row>
          <xdr:rowOff>76200</xdr:rowOff>
        </xdr:from>
        <xdr:to>
          <xdr:col>8</xdr:col>
          <xdr:colOff>1714500</xdr:colOff>
          <xdr:row>4</xdr:row>
          <xdr:rowOff>276225</xdr:rowOff>
        </xdr:to>
        <xdr:sp macro="" textlink="">
          <xdr:nvSpPr>
            <xdr:cNvPr id="34833" name="Option Button 17" hidden="1">
              <a:extLst>
                <a:ext uri="{63B3BB69-23CF-44E3-9099-C40C66FF867C}">
                  <a14:compatExt spid="_x0000_s34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1390650</xdr:colOff>
          <xdr:row>4</xdr:row>
          <xdr:rowOff>76200</xdr:rowOff>
        </xdr:from>
        <xdr:to>
          <xdr:col>9</xdr:col>
          <xdr:colOff>104775</xdr:colOff>
          <xdr:row>4</xdr:row>
          <xdr:rowOff>276225</xdr:rowOff>
        </xdr:to>
        <xdr:sp macro="" textlink="">
          <xdr:nvSpPr>
            <xdr:cNvPr id="34834" name="Option Button 18" hidden="1">
              <a:extLst>
                <a:ext uri="{63B3BB69-23CF-44E3-9099-C40C66FF867C}">
                  <a14:compatExt spid="_x0000_s34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1905000</xdr:colOff>
          <xdr:row>4</xdr:row>
          <xdr:rowOff>76200</xdr:rowOff>
        </xdr:from>
        <xdr:to>
          <xdr:col>11</xdr:col>
          <xdr:colOff>133350</xdr:colOff>
          <xdr:row>4</xdr:row>
          <xdr:rowOff>276225</xdr:rowOff>
        </xdr:to>
        <xdr:sp macro="" textlink="">
          <xdr:nvSpPr>
            <xdr:cNvPr id="34835" name="Option Button 19" hidden="1">
              <a:extLst>
                <a:ext uri="{63B3BB69-23CF-44E3-9099-C40C66FF867C}">
                  <a14:compatExt spid="_x0000_s34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</xdr:row>
          <xdr:rowOff>76200</xdr:rowOff>
        </xdr:from>
        <xdr:to>
          <xdr:col>13</xdr:col>
          <xdr:colOff>152400</xdr:colOff>
          <xdr:row>4</xdr:row>
          <xdr:rowOff>276225</xdr:rowOff>
        </xdr:to>
        <xdr:sp macro="" textlink="">
          <xdr:nvSpPr>
            <xdr:cNvPr id="34836" name="Option Button 20" hidden="1">
              <a:extLst>
                <a:ext uri="{63B3BB69-23CF-44E3-9099-C40C66FF867C}">
                  <a14:compatExt spid="_x0000_s34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</xdr:row>
          <xdr:rowOff>57150</xdr:rowOff>
        </xdr:from>
        <xdr:to>
          <xdr:col>15</xdr:col>
          <xdr:colOff>228600</xdr:colOff>
          <xdr:row>5</xdr:row>
          <xdr:rowOff>133350</xdr:rowOff>
        </xdr:to>
        <xdr:sp macro="" textlink="">
          <xdr:nvSpPr>
            <xdr:cNvPr id="34837" name="Group Box 21" hidden="1">
              <a:extLst>
                <a:ext uri="{63B3BB69-23CF-44E3-9099-C40C66FF867C}">
                  <a14:compatExt spid="_x0000_s34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76200</xdr:rowOff>
        </xdr:from>
        <xdr:to>
          <xdr:col>15</xdr:col>
          <xdr:colOff>180975</xdr:colOff>
          <xdr:row>4</xdr:row>
          <xdr:rowOff>276225</xdr:rowOff>
        </xdr:to>
        <xdr:sp macro="" textlink="">
          <xdr:nvSpPr>
            <xdr:cNvPr id="34838" name="Option Button 22" hidden="1">
              <a:extLst>
                <a:ext uri="{63B3BB69-23CF-44E3-9099-C40C66FF867C}">
                  <a14:compatExt spid="_x0000_s34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14</xdr:row>
          <xdr:rowOff>28575</xdr:rowOff>
        </xdr:from>
        <xdr:to>
          <xdr:col>12</xdr:col>
          <xdr:colOff>0</xdr:colOff>
          <xdr:row>14</xdr:row>
          <xdr:rowOff>238125</xdr:rowOff>
        </xdr:to>
        <xdr:sp macro="" textlink="">
          <xdr:nvSpPr>
            <xdr:cNvPr id="34839" name="Check Box 23" hidden="1">
              <a:extLst>
                <a:ext uri="{63B3BB69-23CF-44E3-9099-C40C66FF867C}">
                  <a14:compatExt spid="_x0000_s34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14</xdr:row>
          <xdr:rowOff>38100</xdr:rowOff>
        </xdr:from>
        <xdr:to>
          <xdr:col>15</xdr:col>
          <xdr:colOff>95250</xdr:colOff>
          <xdr:row>14</xdr:row>
          <xdr:rowOff>247650</xdr:rowOff>
        </xdr:to>
        <xdr:sp macro="" textlink="">
          <xdr:nvSpPr>
            <xdr:cNvPr id="34840" name="Check Box 24" hidden="1">
              <a:extLst>
                <a:ext uri="{63B3BB69-23CF-44E3-9099-C40C66FF867C}">
                  <a14:compatExt spid="_x0000_s34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15</xdr:row>
          <xdr:rowOff>28575</xdr:rowOff>
        </xdr:from>
        <xdr:to>
          <xdr:col>12</xdr:col>
          <xdr:colOff>0</xdr:colOff>
          <xdr:row>15</xdr:row>
          <xdr:rowOff>238125</xdr:rowOff>
        </xdr:to>
        <xdr:sp macro="" textlink="">
          <xdr:nvSpPr>
            <xdr:cNvPr id="34841" name="Check Box 25" hidden="1">
              <a:extLst>
                <a:ext uri="{63B3BB69-23CF-44E3-9099-C40C66FF867C}">
                  <a14:compatExt spid="_x0000_s34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15</xdr:row>
          <xdr:rowOff>38100</xdr:rowOff>
        </xdr:from>
        <xdr:to>
          <xdr:col>15</xdr:col>
          <xdr:colOff>95250</xdr:colOff>
          <xdr:row>15</xdr:row>
          <xdr:rowOff>247650</xdr:rowOff>
        </xdr:to>
        <xdr:sp macro="" textlink="">
          <xdr:nvSpPr>
            <xdr:cNvPr id="34842" name="Check Box 26" hidden="1">
              <a:extLst>
                <a:ext uri="{63B3BB69-23CF-44E3-9099-C40C66FF867C}">
                  <a14:compatExt spid="_x0000_s34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16</xdr:row>
          <xdr:rowOff>28575</xdr:rowOff>
        </xdr:from>
        <xdr:to>
          <xdr:col>12</xdr:col>
          <xdr:colOff>0</xdr:colOff>
          <xdr:row>16</xdr:row>
          <xdr:rowOff>238125</xdr:rowOff>
        </xdr:to>
        <xdr:sp macro="" textlink="">
          <xdr:nvSpPr>
            <xdr:cNvPr id="34843" name="Check Box 27" hidden="1">
              <a:extLst>
                <a:ext uri="{63B3BB69-23CF-44E3-9099-C40C66FF867C}">
                  <a14:compatExt spid="_x0000_s34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16</xdr:row>
          <xdr:rowOff>38100</xdr:rowOff>
        </xdr:from>
        <xdr:to>
          <xdr:col>15</xdr:col>
          <xdr:colOff>95250</xdr:colOff>
          <xdr:row>16</xdr:row>
          <xdr:rowOff>247650</xdr:rowOff>
        </xdr:to>
        <xdr:sp macro="" textlink="">
          <xdr:nvSpPr>
            <xdr:cNvPr id="34844" name="Check Box 28" hidden="1">
              <a:extLst>
                <a:ext uri="{63B3BB69-23CF-44E3-9099-C40C66FF867C}">
                  <a14:compatExt spid="_x0000_s34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28575</xdr:rowOff>
        </xdr:from>
        <xdr:to>
          <xdr:col>12</xdr:col>
          <xdr:colOff>0</xdr:colOff>
          <xdr:row>17</xdr:row>
          <xdr:rowOff>238125</xdr:rowOff>
        </xdr:to>
        <xdr:sp macro="" textlink="">
          <xdr:nvSpPr>
            <xdr:cNvPr id="34845" name="Check Box 29" hidden="1">
              <a:extLst>
                <a:ext uri="{63B3BB69-23CF-44E3-9099-C40C66FF867C}">
                  <a14:compatExt spid="_x0000_s34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17</xdr:row>
          <xdr:rowOff>38100</xdr:rowOff>
        </xdr:from>
        <xdr:to>
          <xdr:col>15</xdr:col>
          <xdr:colOff>95250</xdr:colOff>
          <xdr:row>17</xdr:row>
          <xdr:rowOff>247650</xdr:rowOff>
        </xdr:to>
        <xdr:sp macro="" textlink="">
          <xdr:nvSpPr>
            <xdr:cNvPr id="34846" name="Check Box 30" hidden="1">
              <a:extLst>
                <a:ext uri="{63B3BB69-23CF-44E3-9099-C40C66FF867C}">
                  <a14:compatExt spid="_x0000_s34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18</xdr:row>
          <xdr:rowOff>28575</xdr:rowOff>
        </xdr:from>
        <xdr:to>
          <xdr:col>12</xdr:col>
          <xdr:colOff>0</xdr:colOff>
          <xdr:row>18</xdr:row>
          <xdr:rowOff>238125</xdr:rowOff>
        </xdr:to>
        <xdr:sp macro="" textlink="">
          <xdr:nvSpPr>
            <xdr:cNvPr id="34847" name="Check Box 31" hidden="1">
              <a:extLst>
                <a:ext uri="{63B3BB69-23CF-44E3-9099-C40C66FF867C}">
                  <a14:compatExt spid="_x0000_s34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18</xdr:row>
          <xdr:rowOff>38100</xdr:rowOff>
        </xdr:from>
        <xdr:to>
          <xdr:col>15</xdr:col>
          <xdr:colOff>95250</xdr:colOff>
          <xdr:row>18</xdr:row>
          <xdr:rowOff>247650</xdr:rowOff>
        </xdr:to>
        <xdr:sp macro="" textlink="">
          <xdr:nvSpPr>
            <xdr:cNvPr id="34848" name="Check Box 32" hidden="1">
              <a:extLst>
                <a:ext uri="{63B3BB69-23CF-44E3-9099-C40C66FF867C}">
                  <a14:compatExt spid="_x0000_s34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28575</xdr:rowOff>
        </xdr:from>
        <xdr:to>
          <xdr:col>12</xdr:col>
          <xdr:colOff>0</xdr:colOff>
          <xdr:row>19</xdr:row>
          <xdr:rowOff>238125</xdr:rowOff>
        </xdr:to>
        <xdr:sp macro="" textlink="">
          <xdr:nvSpPr>
            <xdr:cNvPr id="34849" name="Check Box 33" hidden="1">
              <a:extLst>
                <a:ext uri="{63B3BB69-23CF-44E3-9099-C40C66FF867C}">
                  <a14:compatExt spid="_x0000_s34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19</xdr:row>
          <xdr:rowOff>38100</xdr:rowOff>
        </xdr:from>
        <xdr:to>
          <xdr:col>15</xdr:col>
          <xdr:colOff>95250</xdr:colOff>
          <xdr:row>19</xdr:row>
          <xdr:rowOff>247650</xdr:rowOff>
        </xdr:to>
        <xdr:sp macro="" textlink="">
          <xdr:nvSpPr>
            <xdr:cNvPr id="34850" name="Check Box 34" hidden="1">
              <a:extLst>
                <a:ext uri="{63B3BB69-23CF-44E3-9099-C40C66FF867C}">
                  <a14:compatExt spid="_x0000_s34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20</xdr:row>
          <xdr:rowOff>28575</xdr:rowOff>
        </xdr:from>
        <xdr:to>
          <xdr:col>12</xdr:col>
          <xdr:colOff>0</xdr:colOff>
          <xdr:row>20</xdr:row>
          <xdr:rowOff>238125</xdr:rowOff>
        </xdr:to>
        <xdr:sp macro="" textlink="">
          <xdr:nvSpPr>
            <xdr:cNvPr id="34851" name="Check Box 35" hidden="1">
              <a:extLst>
                <a:ext uri="{63B3BB69-23CF-44E3-9099-C40C66FF867C}">
                  <a14:compatExt spid="_x0000_s34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20</xdr:row>
          <xdr:rowOff>38100</xdr:rowOff>
        </xdr:from>
        <xdr:to>
          <xdr:col>15</xdr:col>
          <xdr:colOff>95250</xdr:colOff>
          <xdr:row>20</xdr:row>
          <xdr:rowOff>247650</xdr:rowOff>
        </xdr:to>
        <xdr:sp macro="" textlink="">
          <xdr:nvSpPr>
            <xdr:cNvPr id="34852" name="Check Box 36" hidden="1">
              <a:extLst>
                <a:ext uri="{63B3BB69-23CF-44E3-9099-C40C66FF867C}">
                  <a14:compatExt spid="_x0000_s34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21</xdr:row>
          <xdr:rowOff>28575</xdr:rowOff>
        </xdr:from>
        <xdr:to>
          <xdr:col>12</xdr:col>
          <xdr:colOff>0</xdr:colOff>
          <xdr:row>21</xdr:row>
          <xdr:rowOff>238125</xdr:rowOff>
        </xdr:to>
        <xdr:sp macro="" textlink="">
          <xdr:nvSpPr>
            <xdr:cNvPr id="34853" name="Check Box 37" hidden="1">
              <a:extLst>
                <a:ext uri="{63B3BB69-23CF-44E3-9099-C40C66FF867C}">
                  <a14:compatExt spid="_x0000_s34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21</xdr:row>
          <xdr:rowOff>38100</xdr:rowOff>
        </xdr:from>
        <xdr:to>
          <xdr:col>15</xdr:col>
          <xdr:colOff>95250</xdr:colOff>
          <xdr:row>21</xdr:row>
          <xdr:rowOff>247650</xdr:rowOff>
        </xdr:to>
        <xdr:sp macro="" textlink="">
          <xdr:nvSpPr>
            <xdr:cNvPr id="34854" name="Check Box 38" hidden="1">
              <a:extLst>
                <a:ext uri="{63B3BB69-23CF-44E3-9099-C40C66FF867C}">
                  <a14:compatExt spid="_x0000_s34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22</xdr:row>
          <xdr:rowOff>28575</xdr:rowOff>
        </xdr:from>
        <xdr:to>
          <xdr:col>12</xdr:col>
          <xdr:colOff>0</xdr:colOff>
          <xdr:row>22</xdr:row>
          <xdr:rowOff>238125</xdr:rowOff>
        </xdr:to>
        <xdr:sp macro="" textlink="">
          <xdr:nvSpPr>
            <xdr:cNvPr id="34855" name="Check Box 39" hidden="1">
              <a:extLst>
                <a:ext uri="{63B3BB69-23CF-44E3-9099-C40C66FF867C}">
                  <a14:compatExt spid="_x0000_s34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22</xdr:row>
          <xdr:rowOff>38100</xdr:rowOff>
        </xdr:from>
        <xdr:to>
          <xdr:col>15</xdr:col>
          <xdr:colOff>95250</xdr:colOff>
          <xdr:row>22</xdr:row>
          <xdr:rowOff>247650</xdr:rowOff>
        </xdr:to>
        <xdr:sp macro="" textlink="">
          <xdr:nvSpPr>
            <xdr:cNvPr id="34856" name="Check Box 40" hidden="1">
              <a:extLst>
                <a:ext uri="{63B3BB69-23CF-44E3-9099-C40C66FF867C}">
                  <a14:compatExt spid="_x0000_s348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23</xdr:row>
          <xdr:rowOff>28575</xdr:rowOff>
        </xdr:from>
        <xdr:to>
          <xdr:col>12</xdr:col>
          <xdr:colOff>0</xdr:colOff>
          <xdr:row>23</xdr:row>
          <xdr:rowOff>238125</xdr:rowOff>
        </xdr:to>
        <xdr:sp macro="" textlink="">
          <xdr:nvSpPr>
            <xdr:cNvPr id="34857" name="Check Box 41" hidden="1">
              <a:extLst>
                <a:ext uri="{63B3BB69-23CF-44E3-9099-C40C66FF867C}">
                  <a14:compatExt spid="_x0000_s34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23</xdr:row>
          <xdr:rowOff>38100</xdr:rowOff>
        </xdr:from>
        <xdr:to>
          <xdr:col>15</xdr:col>
          <xdr:colOff>95250</xdr:colOff>
          <xdr:row>23</xdr:row>
          <xdr:rowOff>247650</xdr:rowOff>
        </xdr:to>
        <xdr:sp macro="" textlink="">
          <xdr:nvSpPr>
            <xdr:cNvPr id="34858" name="Check Box 42" hidden="1">
              <a:extLst>
                <a:ext uri="{63B3BB69-23CF-44E3-9099-C40C66FF867C}">
                  <a14:compatExt spid="_x0000_s34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24</xdr:row>
          <xdr:rowOff>28575</xdr:rowOff>
        </xdr:from>
        <xdr:to>
          <xdr:col>12</xdr:col>
          <xdr:colOff>0</xdr:colOff>
          <xdr:row>24</xdr:row>
          <xdr:rowOff>238125</xdr:rowOff>
        </xdr:to>
        <xdr:sp macro="" textlink="">
          <xdr:nvSpPr>
            <xdr:cNvPr id="34859" name="Check Box 43" hidden="1">
              <a:extLst>
                <a:ext uri="{63B3BB69-23CF-44E3-9099-C40C66FF867C}">
                  <a14:compatExt spid="_x0000_s348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24</xdr:row>
          <xdr:rowOff>38100</xdr:rowOff>
        </xdr:from>
        <xdr:to>
          <xdr:col>15</xdr:col>
          <xdr:colOff>95250</xdr:colOff>
          <xdr:row>24</xdr:row>
          <xdr:rowOff>247650</xdr:rowOff>
        </xdr:to>
        <xdr:sp macro="" textlink="">
          <xdr:nvSpPr>
            <xdr:cNvPr id="34860" name="Check Box 44" hidden="1">
              <a:extLst>
                <a:ext uri="{63B3BB69-23CF-44E3-9099-C40C66FF867C}">
                  <a14:compatExt spid="_x0000_s34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25</xdr:row>
          <xdr:rowOff>28575</xdr:rowOff>
        </xdr:from>
        <xdr:to>
          <xdr:col>12</xdr:col>
          <xdr:colOff>0</xdr:colOff>
          <xdr:row>25</xdr:row>
          <xdr:rowOff>238125</xdr:rowOff>
        </xdr:to>
        <xdr:sp macro="" textlink="">
          <xdr:nvSpPr>
            <xdr:cNvPr id="34861" name="Check Box 45" hidden="1">
              <a:extLst>
                <a:ext uri="{63B3BB69-23CF-44E3-9099-C40C66FF867C}">
                  <a14:compatExt spid="_x0000_s348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25</xdr:row>
          <xdr:rowOff>38100</xdr:rowOff>
        </xdr:from>
        <xdr:to>
          <xdr:col>15</xdr:col>
          <xdr:colOff>95250</xdr:colOff>
          <xdr:row>25</xdr:row>
          <xdr:rowOff>247650</xdr:rowOff>
        </xdr:to>
        <xdr:sp macro="" textlink="">
          <xdr:nvSpPr>
            <xdr:cNvPr id="34862" name="Check Box 46" hidden="1">
              <a:extLst>
                <a:ext uri="{63B3BB69-23CF-44E3-9099-C40C66FF867C}">
                  <a14:compatExt spid="_x0000_s34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26</xdr:row>
          <xdr:rowOff>28575</xdr:rowOff>
        </xdr:from>
        <xdr:to>
          <xdr:col>12</xdr:col>
          <xdr:colOff>0</xdr:colOff>
          <xdr:row>26</xdr:row>
          <xdr:rowOff>238125</xdr:rowOff>
        </xdr:to>
        <xdr:sp macro="" textlink="">
          <xdr:nvSpPr>
            <xdr:cNvPr id="34863" name="Check Box 47" hidden="1">
              <a:extLst>
                <a:ext uri="{63B3BB69-23CF-44E3-9099-C40C66FF867C}">
                  <a14:compatExt spid="_x0000_s34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26</xdr:row>
          <xdr:rowOff>38100</xdr:rowOff>
        </xdr:from>
        <xdr:to>
          <xdr:col>15</xdr:col>
          <xdr:colOff>95250</xdr:colOff>
          <xdr:row>26</xdr:row>
          <xdr:rowOff>247650</xdr:rowOff>
        </xdr:to>
        <xdr:sp macro="" textlink="">
          <xdr:nvSpPr>
            <xdr:cNvPr id="34864" name="Check Box 48" hidden="1">
              <a:extLst>
                <a:ext uri="{63B3BB69-23CF-44E3-9099-C40C66FF867C}">
                  <a14:compatExt spid="_x0000_s348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27</xdr:row>
          <xdr:rowOff>28575</xdr:rowOff>
        </xdr:from>
        <xdr:to>
          <xdr:col>12</xdr:col>
          <xdr:colOff>0</xdr:colOff>
          <xdr:row>27</xdr:row>
          <xdr:rowOff>238125</xdr:rowOff>
        </xdr:to>
        <xdr:sp macro="" textlink="">
          <xdr:nvSpPr>
            <xdr:cNvPr id="34865" name="Check Box 49" hidden="1">
              <a:extLst>
                <a:ext uri="{63B3BB69-23CF-44E3-9099-C40C66FF867C}">
                  <a14:compatExt spid="_x0000_s34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27</xdr:row>
          <xdr:rowOff>38100</xdr:rowOff>
        </xdr:from>
        <xdr:to>
          <xdr:col>15</xdr:col>
          <xdr:colOff>95250</xdr:colOff>
          <xdr:row>27</xdr:row>
          <xdr:rowOff>247650</xdr:rowOff>
        </xdr:to>
        <xdr:sp macro="" textlink="">
          <xdr:nvSpPr>
            <xdr:cNvPr id="34866" name="Check Box 50" hidden="1">
              <a:extLst>
                <a:ext uri="{63B3BB69-23CF-44E3-9099-C40C66FF867C}">
                  <a14:compatExt spid="_x0000_s34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28</xdr:row>
          <xdr:rowOff>28575</xdr:rowOff>
        </xdr:from>
        <xdr:to>
          <xdr:col>12</xdr:col>
          <xdr:colOff>0</xdr:colOff>
          <xdr:row>28</xdr:row>
          <xdr:rowOff>238125</xdr:rowOff>
        </xdr:to>
        <xdr:sp macro="" textlink="">
          <xdr:nvSpPr>
            <xdr:cNvPr id="34867" name="Check Box 51" hidden="1">
              <a:extLst>
                <a:ext uri="{63B3BB69-23CF-44E3-9099-C40C66FF867C}">
                  <a14:compatExt spid="_x0000_s34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28</xdr:row>
          <xdr:rowOff>38100</xdr:rowOff>
        </xdr:from>
        <xdr:to>
          <xdr:col>15</xdr:col>
          <xdr:colOff>95250</xdr:colOff>
          <xdr:row>28</xdr:row>
          <xdr:rowOff>247650</xdr:rowOff>
        </xdr:to>
        <xdr:sp macro="" textlink="">
          <xdr:nvSpPr>
            <xdr:cNvPr id="34868" name="Check Box 52" hidden="1">
              <a:extLst>
                <a:ext uri="{63B3BB69-23CF-44E3-9099-C40C66FF867C}">
                  <a14:compatExt spid="_x0000_s34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29</xdr:row>
          <xdr:rowOff>28575</xdr:rowOff>
        </xdr:from>
        <xdr:to>
          <xdr:col>12</xdr:col>
          <xdr:colOff>0</xdr:colOff>
          <xdr:row>29</xdr:row>
          <xdr:rowOff>238125</xdr:rowOff>
        </xdr:to>
        <xdr:sp macro="" textlink="">
          <xdr:nvSpPr>
            <xdr:cNvPr id="34869" name="Check Box 53" hidden="1">
              <a:extLst>
                <a:ext uri="{63B3BB69-23CF-44E3-9099-C40C66FF867C}">
                  <a14:compatExt spid="_x0000_s34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29</xdr:row>
          <xdr:rowOff>38100</xdr:rowOff>
        </xdr:from>
        <xdr:to>
          <xdr:col>15</xdr:col>
          <xdr:colOff>95250</xdr:colOff>
          <xdr:row>29</xdr:row>
          <xdr:rowOff>247650</xdr:rowOff>
        </xdr:to>
        <xdr:sp macro="" textlink="">
          <xdr:nvSpPr>
            <xdr:cNvPr id="34870" name="Check Box 54" hidden="1">
              <a:extLst>
                <a:ext uri="{63B3BB69-23CF-44E3-9099-C40C66FF867C}">
                  <a14:compatExt spid="_x0000_s34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30</xdr:row>
          <xdr:rowOff>28575</xdr:rowOff>
        </xdr:from>
        <xdr:to>
          <xdr:col>12</xdr:col>
          <xdr:colOff>0</xdr:colOff>
          <xdr:row>30</xdr:row>
          <xdr:rowOff>238125</xdr:rowOff>
        </xdr:to>
        <xdr:sp macro="" textlink="">
          <xdr:nvSpPr>
            <xdr:cNvPr id="34871" name="Check Box 55" hidden="1">
              <a:extLst>
                <a:ext uri="{63B3BB69-23CF-44E3-9099-C40C66FF867C}">
                  <a14:compatExt spid="_x0000_s34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30</xdr:row>
          <xdr:rowOff>38100</xdr:rowOff>
        </xdr:from>
        <xdr:to>
          <xdr:col>15</xdr:col>
          <xdr:colOff>95250</xdr:colOff>
          <xdr:row>30</xdr:row>
          <xdr:rowOff>247650</xdr:rowOff>
        </xdr:to>
        <xdr:sp macro="" textlink="">
          <xdr:nvSpPr>
            <xdr:cNvPr id="34872" name="Check Box 56" hidden="1">
              <a:extLst>
                <a:ext uri="{63B3BB69-23CF-44E3-9099-C40C66FF867C}">
                  <a14:compatExt spid="_x0000_s34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31</xdr:row>
          <xdr:rowOff>28575</xdr:rowOff>
        </xdr:from>
        <xdr:to>
          <xdr:col>12</xdr:col>
          <xdr:colOff>0</xdr:colOff>
          <xdr:row>31</xdr:row>
          <xdr:rowOff>238125</xdr:rowOff>
        </xdr:to>
        <xdr:sp macro="" textlink="">
          <xdr:nvSpPr>
            <xdr:cNvPr id="34873" name="Check Box 57" hidden="1">
              <a:extLst>
                <a:ext uri="{63B3BB69-23CF-44E3-9099-C40C66FF867C}">
                  <a14:compatExt spid="_x0000_s34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31</xdr:row>
          <xdr:rowOff>38100</xdr:rowOff>
        </xdr:from>
        <xdr:to>
          <xdr:col>15</xdr:col>
          <xdr:colOff>95250</xdr:colOff>
          <xdr:row>31</xdr:row>
          <xdr:rowOff>247650</xdr:rowOff>
        </xdr:to>
        <xdr:sp macro="" textlink="">
          <xdr:nvSpPr>
            <xdr:cNvPr id="34874" name="Check Box 58" hidden="1">
              <a:extLst>
                <a:ext uri="{63B3BB69-23CF-44E3-9099-C40C66FF867C}">
                  <a14:compatExt spid="_x0000_s34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32</xdr:row>
          <xdr:rowOff>28575</xdr:rowOff>
        </xdr:from>
        <xdr:to>
          <xdr:col>12</xdr:col>
          <xdr:colOff>0</xdr:colOff>
          <xdr:row>32</xdr:row>
          <xdr:rowOff>238125</xdr:rowOff>
        </xdr:to>
        <xdr:sp macro="" textlink="">
          <xdr:nvSpPr>
            <xdr:cNvPr id="34875" name="Check Box 59" hidden="1">
              <a:extLst>
                <a:ext uri="{63B3BB69-23CF-44E3-9099-C40C66FF867C}">
                  <a14:compatExt spid="_x0000_s34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32</xdr:row>
          <xdr:rowOff>38100</xdr:rowOff>
        </xdr:from>
        <xdr:to>
          <xdr:col>15</xdr:col>
          <xdr:colOff>95250</xdr:colOff>
          <xdr:row>32</xdr:row>
          <xdr:rowOff>247650</xdr:rowOff>
        </xdr:to>
        <xdr:sp macro="" textlink="">
          <xdr:nvSpPr>
            <xdr:cNvPr id="34876" name="Check Box 60" hidden="1">
              <a:extLst>
                <a:ext uri="{63B3BB69-23CF-44E3-9099-C40C66FF867C}">
                  <a14:compatExt spid="_x0000_s34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13</xdr:row>
          <xdr:rowOff>28575</xdr:rowOff>
        </xdr:from>
        <xdr:to>
          <xdr:col>12</xdr:col>
          <xdr:colOff>0</xdr:colOff>
          <xdr:row>13</xdr:row>
          <xdr:rowOff>238125</xdr:rowOff>
        </xdr:to>
        <xdr:sp macro="" textlink="">
          <xdr:nvSpPr>
            <xdr:cNvPr id="35841" name="Check Box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13</xdr:row>
          <xdr:rowOff>38100</xdr:rowOff>
        </xdr:from>
        <xdr:to>
          <xdr:col>15</xdr:col>
          <xdr:colOff>95250</xdr:colOff>
          <xdr:row>13</xdr:row>
          <xdr:rowOff>247650</xdr:rowOff>
        </xdr:to>
        <xdr:sp macro="" textlink="">
          <xdr:nvSpPr>
            <xdr:cNvPr id="35842" name="Check Box 2" hidden="1">
              <a:extLst>
                <a:ext uri="{63B3BB69-23CF-44E3-9099-C40C66FF867C}">
                  <a14:compatExt spid="_x0000_s35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</xdr:row>
          <xdr:rowOff>66675</xdr:rowOff>
        </xdr:from>
        <xdr:to>
          <xdr:col>7</xdr:col>
          <xdr:colOff>9525</xdr:colOff>
          <xdr:row>3</xdr:row>
          <xdr:rowOff>266700</xdr:rowOff>
        </xdr:to>
        <xdr:sp macro="" textlink="">
          <xdr:nvSpPr>
            <xdr:cNvPr id="35843" name="Option Button 3" hidden="1">
              <a:extLst>
                <a:ext uri="{63B3BB69-23CF-44E3-9099-C40C66FF867C}">
                  <a14:compatExt spid="_x0000_s35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</xdr:row>
          <xdr:rowOff>66675</xdr:rowOff>
        </xdr:from>
        <xdr:to>
          <xdr:col>7</xdr:col>
          <xdr:colOff>523875</xdr:colOff>
          <xdr:row>3</xdr:row>
          <xdr:rowOff>266700</xdr:rowOff>
        </xdr:to>
        <xdr:sp macro="" textlink="">
          <xdr:nvSpPr>
            <xdr:cNvPr id="35844" name="Option Button 4" hidden="1">
              <a:extLst>
                <a:ext uri="{63B3BB69-23CF-44E3-9099-C40C66FF867C}">
                  <a14:compatExt spid="_x0000_s35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3</xdr:row>
          <xdr:rowOff>66675</xdr:rowOff>
        </xdr:from>
        <xdr:to>
          <xdr:col>8</xdr:col>
          <xdr:colOff>695325</xdr:colOff>
          <xdr:row>3</xdr:row>
          <xdr:rowOff>266700</xdr:rowOff>
        </xdr:to>
        <xdr:sp macro="" textlink="">
          <xdr:nvSpPr>
            <xdr:cNvPr id="35845" name="Option Button 5" hidden="1">
              <a:extLst>
                <a:ext uri="{63B3BB69-23CF-44E3-9099-C40C66FF867C}">
                  <a14:compatExt spid="_x0000_s35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3</xdr:row>
          <xdr:rowOff>66675</xdr:rowOff>
        </xdr:from>
        <xdr:to>
          <xdr:col>8</xdr:col>
          <xdr:colOff>1209675</xdr:colOff>
          <xdr:row>3</xdr:row>
          <xdr:rowOff>266700</xdr:rowOff>
        </xdr:to>
        <xdr:sp macro="" textlink="">
          <xdr:nvSpPr>
            <xdr:cNvPr id="35846" name="Option Button 6" hidden="1">
              <a:extLst>
                <a:ext uri="{63B3BB69-23CF-44E3-9099-C40C66FF867C}">
                  <a14:compatExt spid="_x0000_s35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885825</xdr:colOff>
          <xdr:row>3</xdr:row>
          <xdr:rowOff>66675</xdr:rowOff>
        </xdr:from>
        <xdr:to>
          <xdr:col>8</xdr:col>
          <xdr:colOff>1724025</xdr:colOff>
          <xdr:row>3</xdr:row>
          <xdr:rowOff>266700</xdr:rowOff>
        </xdr:to>
        <xdr:sp macro="" textlink="">
          <xdr:nvSpPr>
            <xdr:cNvPr id="35847" name="Option Button 7" hidden="1">
              <a:extLst>
                <a:ext uri="{63B3BB69-23CF-44E3-9099-C40C66FF867C}">
                  <a14:compatExt spid="_x0000_s35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1400175</xdr:colOff>
          <xdr:row>3</xdr:row>
          <xdr:rowOff>66675</xdr:rowOff>
        </xdr:from>
        <xdr:to>
          <xdr:col>9</xdr:col>
          <xdr:colOff>114300</xdr:colOff>
          <xdr:row>3</xdr:row>
          <xdr:rowOff>266700</xdr:rowOff>
        </xdr:to>
        <xdr:sp macro="" textlink="">
          <xdr:nvSpPr>
            <xdr:cNvPr id="35848" name="Option Button 8" hidden="1">
              <a:extLst>
                <a:ext uri="{63B3BB69-23CF-44E3-9099-C40C66FF867C}">
                  <a14:compatExt spid="_x0000_s35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1914525</xdr:colOff>
          <xdr:row>3</xdr:row>
          <xdr:rowOff>66675</xdr:rowOff>
        </xdr:from>
        <xdr:to>
          <xdr:col>11</xdr:col>
          <xdr:colOff>142875</xdr:colOff>
          <xdr:row>3</xdr:row>
          <xdr:rowOff>266700</xdr:rowOff>
        </xdr:to>
        <xdr:sp macro="" textlink="">
          <xdr:nvSpPr>
            <xdr:cNvPr id="35849" name="Option Button 9" hidden="1">
              <a:extLst>
                <a:ext uri="{63B3BB69-23CF-44E3-9099-C40C66FF867C}">
                  <a14:compatExt spid="_x0000_s35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</xdr:row>
          <xdr:rowOff>66675</xdr:rowOff>
        </xdr:from>
        <xdr:to>
          <xdr:col>13</xdr:col>
          <xdr:colOff>152400</xdr:colOff>
          <xdr:row>3</xdr:row>
          <xdr:rowOff>266700</xdr:rowOff>
        </xdr:to>
        <xdr:sp macro="" textlink="">
          <xdr:nvSpPr>
            <xdr:cNvPr id="35850" name="Option Button 10" hidden="1">
              <a:extLst>
                <a:ext uri="{63B3BB69-23CF-44E3-9099-C40C66FF867C}">
                  <a14:compatExt spid="_x0000_s35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2</xdr:row>
          <xdr:rowOff>266700</xdr:rowOff>
        </xdr:from>
        <xdr:to>
          <xdr:col>15</xdr:col>
          <xdr:colOff>228600</xdr:colOff>
          <xdr:row>4</xdr:row>
          <xdr:rowOff>9525</xdr:rowOff>
        </xdr:to>
        <xdr:sp macro="" textlink="">
          <xdr:nvSpPr>
            <xdr:cNvPr id="35851" name="Group Box 11" hidden="1">
              <a:extLst>
                <a:ext uri="{63B3BB69-23CF-44E3-9099-C40C66FF867C}">
                  <a14:compatExt spid="_x0000_s35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76200</xdr:rowOff>
        </xdr:from>
        <xdr:to>
          <xdr:col>7</xdr:col>
          <xdr:colOff>0</xdr:colOff>
          <xdr:row>4</xdr:row>
          <xdr:rowOff>276225</xdr:rowOff>
        </xdr:to>
        <xdr:sp macro="" textlink="">
          <xdr:nvSpPr>
            <xdr:cNvPr id="35852" name="Option Button 12" hidden="1">
              <a:extLst>
                <a:ext uri="{63B3BB69-23CF-44E3-9099-C40C66FF867C}">
                  <a14:compatExt spid="_x0000_s35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</xdr:row>
          <xdr:rowOff>76200</xdr:rowOff>
        </xdr:from>
        <xdr:to>
          <xdr:col>7</xdr:col>
          <xdr:colOff>514350</xdr:colOff>
          <xdr:row>4</xdr:row>
          <xdr:rowOff>276225</xdr:rowOff>
        </xdr:to>
        <xdr:sp macro="" textlink="">
          <xdr:nvSpPr>
            <xdr:cNvPr id="35853" name="Option Button 13" hidden="1">
              <a:extLst>
                <a:ext uri="{63B3BB69-23CF-44E3-9099-C40C66FF867C}">
                  <a14:compatExt spid="_x0000_s35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</xdr:row>
          <xdr:rowOff>76200</xdr:rowOff>
        </xdr:from>
        <xdr:to>
          <xdr:col>8</xdr:col>
          <xdr:colOff>171450</xdr:colOff>
          <xdr:row>4</xdr:row>
          <xdr:rowOff>276225</xdr:rowOff>
        </xdr:to>
        <xdr:sp macro="" textlink="">
          <xdr:nvSpPr>
            <xdr:cNvPr id="35854" name="Option Button 14" hidden="1">
              <a:extLst>
                <a:ext uri="{63B3BB69-23CF-44E3-9099-C40C66FF867C}">
                  <a14:compatExt spid="_x0000_s35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</xdr:row>
          <xdr:rowOff>76200</xdr:rowOff>
        </xdr:from>
        <xdr:to>
          <xdr:col>8</xdr:col>
          <xdr:colOff>685800</xdr:colOff>
          <xdr:row>4</xdr:row>
          <xdr:rowOff>276225</xdr:rowOff>
        </xdr:to>
        <xdr:sp macro="" textlink="">
          <xdr:nvSpPr>
            <xdr:cNvPr id="35855" name="Option Button 15" hidden="1">
              <a:extLst>
                <a:ext uri="{63B3BB69-23CF-44E3-9099-C40C66FF867C}">
                  <a14:compatExt spid="_x0000_s35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4</xdr:row>
          <xdr:rowOff>76200</xdr:rowOff>
        </xdr:from>
        <xdr:to>
          <xdr:col>8</xdr:col>
          <xdr:colOff>1200150</xdr:colOff>
          <xdr:row>4</xdr:row>
          <xdr:rowOff>276225</xdr:rowOff>
        </xdr:to>
        <xdr:sp macro="" textlink="">
          <xdr:nvSpPr>
            <xdr:cNvPr id="35856" name="Option Button 16" hidden="1">
              <a:extLst>
                <a:ext uri="{63B3BB69-23CF-44E3-9099-C40C66FF867C}">
                  <a14:compatExt spid="_x0000_s358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876300</xdr:colOff>
          <xdr:row>4</xdr:row>
          <xdr:rowOff>76200</xdr:rowOff>
        </xdr:from>
        <xdr:to>
          <xdr:col>8</xdr:col>
          <xdr:colOff>1714500</xdr:colOff>
          <xdr:row>4</xdr:row>
          <xdr:rowOff>276225</xdr:rowOff>
        </xdr:to>
        <xdr:sp macro="" textlink="">
          <xdr:nvSpPr>
            <xdr:cNvPr id="35857" name="Option Button 17" hidden="1">
              <a:extLst>
                <a:ext uri="{63B3BB69-23CF-44E3-9099-C40C66FF867C}">
                  <a14:compatExt spid="_x0000_s35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1390650</xdr:colOff>
          <xdr:row>4</xdr:row>
          <xdr:rowOff>76200</xdr:rowOff>
        </xdr:from>
        <xdr:to>
          <xdr:col>9</xdr:col>
          <xdr:colOff>104775</xdr:colOff>
          <xdr:row>4</xdr:row>
          <xdr:rowOff>276225</xdr:rowOff>
        </xdr:to>
        <xdr:sp macro="" textlink="">
          <xdr:nvSpPr>
            <xdr:cNvPr id="35858" name="Option Button 18" hidden="1">
              <a:extLst>
                <a:ext uri="{63B3BB69-23CF-44E3-9099-C40C66FF867C}">
                  <a14:compatExt spid="_x0000_s35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1905000</xdr:colOff>
          <xdr:row>4</xdr:row>
          <xdr:rowOff>76200</xdr:rowOff>
        </xdr:from>
        <xdr:to>
          <xdr:col>11</xdr:col>
          <xdr:colOff>133350</xdr:colOff>
          <xdr:row>4</xdr:row>
          <xdr:rowOff>276225</xdr:rowOff>
        </xdr:to>
        <xdr:sp macro="" textlink="">
          <xdr:nvSpPr>
            <xdr:cNvPr id="35859" name="Option Button 19" hidden="1">
              <a:extLst>
                <a:ext uri="{63B3BB69-23CF-44E3-9099-C40C66FF867C}">
                  <a14:compatExt spid="_x0000_s358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</xdr:row>
          <xdr:rowOff>76200</xdr:rowOff>
        </xdr:from>
        <xdr:to>
          <xdr:col>13</xdr:col>
          <xdr:colOff>152400</xdr:colOff>
          <xdr:row>4</xdr:row>
          <xdr:rowOff>276225</xdr:rowOff>
        </xdr:to>
        <xdr:sp macro="" textlink="">
          <xdr:nvSpPr>
            <xdr:cNvPr id="35860" name="Option Button 20" hidden="1">
              <a:extLst>
                <a:ext uri="{63B3BB69-23CF-44E3-9099-C40C66FF867C}">
                  <a14:compatExt spid="_x0000_s35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</xdr:row>
          <xdr:rowOff>57150</xdr:rowOff>
        </xdr:from>
        <xdr:to>
          <xdr:col>15</xdr:col>
          <xdr:colOff>228600</xdr:colOff>
          <xdr:row>5</xdr:row>
          <xdr:rowOff>133350</xdr:rowOff>
        </xdr:to>
        <xdr:sp macro="" textlink="">
          <xdr:nvSpPr>
            <xdr:cNvPr id="35861" name="Group Box 21" hidden="1">
              <a:extLst>
                <a:ext uri="{63B3BB69-23CF-44E3-9099-C40C66FF867C}">
                  <a14:compatExt spid="_x0000_s358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76200</xdr:rowOff>
        </xdr:from>
        <xdr:to>
          <xdr:col>15</xdr:col>
          <xdr:colOff>180975</xdr:colOff>
          <xdr:row>4</xdr:row>
          <xdr:rowOff>276225</xdr:rowOff>
        </xdr:to>
        <xdr:sp macro="" textlink="">
          <xdr:nvSpPr>
            <xdr:cNvPr id="35862" name="Option Button 22" hidden="1">
              <a:extLst>
                <a:ext uri="{63B3BB69-23CF-44E3-9099-C40C66FF867C}">
                  <a14:compatExt spid="_x0000_s35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14</xdr:row>
          <xdr:rowOff>28575</xdr:rowOff>
        </xdr:from>
        <xdr:to>
          <xdr:col>12</xdr:col>
          <xdr:colOff>0</xdr:colOff>
          <xdr:row>14</xdr:row>
          <xdr:rowOff>238125</xdr:rowOff>
        </xdr:to>
        <xdr:sp macro="" textlink="">
          <xdr:nvSpPr>
            <xdr:cNvPr id="35863" name="Check Box 23" hidden="1">
              <a:extLst>
                <a:ext uri="{63B3BB69-23CF-44E3-9099-C40C66FF867C}">
                  <a14:compatExt spid="_x0000_s35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14</xdr:row>
          <xdr:rowOff>38100</xdr:rowOff>
        </xdr:from>
        <xdr:to>
          <xdr:col>15</xdr:col>
          <xdr:colOff>95250</xdr:colOff>
          <xdr:row>14</xdr:row>
          <xdr:rowOff>247650</xdr:rowOff>
        </xdr:to>
        <xdr:sp macro="" textlink="">
          <xdr:nvSpPr>
            <xdr:cNvPr id="35864" name="Check Box 24" hidden="1">
              <a:extLst>
                <a:ext uri="{63B3BB69-23CF-44E3-9099-C40C66FF867C}">
                  <a14:compatExt spid="_x0000_s358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15</xdr:row>
          <xdr:rowOff>28575</xdr:rowOff>
        </xdr:from>
        <xdr:to>
          <xdr:col>12</xdr:col>
          <xdr:colOff>0</xdr:colOff>
          <xdr:row>15</xdr:row>
          <xdr:rowOff>238125</xdr:rowOff>
        </xdr:to>
        <xdr:sp macro="" textlink="">
          <xdr:nvSpPr>
            <xdr:cNvPr id="35865" name="Check Box 25" hidden="1">
              <a:extLst>
                <a:ext uri="{63B3BB69-23CF-44E3-9099-C40C66FF867C}">
                  <a14:compatExt spid="_x0000_s35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15</xdr:row>
          <xdr:rowOff>38100</xdr:rowOff>
        </xdr:from>
        <xdr:to>
          <xdr:col>15</xdr:col>
          <xdr:colOff>95250</xdr:colOff>
          <xdr:row>15</xdr:row>
          <xdr:rowOff>247650</xdr:rowOff>
        </xdr:to>
        <xdr:sp macro="" textlink="">
          <xdr:nvSpPr>
            <xdr:cNvPr id="35866" name="Check Box 26" hidden="1">
              <a:extLst>
                <a:ext uri="{63B3BB69-23CF-44E3-9099-C40C66FF867C}">
                  <a14:compatExt spid="_x0000_s35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16</xdr:row>
          <xdr:rowOff>28575</xdr:rowOff>
        </xdr:from>
        <xdr:to>
          <xdr:col>12</xdr:col>
          <xdr:colOff>0</xdr:colOff>
          <xdr:row>16</xdr:row>
          <xdr:rowOff>238125</xdr:rowOff>
        </xdr:to>
        <xdr:sp macro="" textlink="">
          <xdr:nvSpPr>
            <xdr:cNvPr id="35867" name="Check Box 27" hidden="1">
              <a:extLst>
                <a:ext uri="{63B3BB69-23CF-44E3-9099-C40C66FF867C}">
                  <a14:compatExt spid="_x0000_s35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16</xdr:row>
          <xdr:rowOff>38100</xdr:rowOff>
        </xdr:from>
        <xdr:to>
          <xdr:col>15</xdr:col>
          <xdr:colOff>95250</xdr:colOff>
          <xdr:row>16</xdr:row>
          <xdr:rowOff>247650</xdr:rowOff>
        </xdr:to>
        <xdr:sp macro="" textlink="">
          <xdr:nvSpPr>
            <xdr:cNvPr id="35868" name="Check Box 28" hidden="1">
              <a:extLst>
                <a:ext uri="{63B3BB69-23CF-44E3-9099-C40C66FF867C}">
                  <a14:compatExt spid="_x0000_s35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28575</xdr:rowOff>
        </xdr:from>
        <xdr:to>
          <xdr:col>12</xdr:col>
          <xdr:colOff>0</xdr:colOff>
          <xdr:row>17</xdr:row>
          <xdr:rowOff>238125</xdr:rowOff>
        </xdr:to>
        <xdr:sp macro="" textlink="">
          <xdr:nvSpPr>
            <xdr:cNvPr id="35869" name="Check Box 29" hidden="1">
              <a:extLst>
                <a:ext uri="{63B3BB69-23CF-44E3-9099-C40C66FF867C}">
                  <a14:compatExt spid="_x0000_s35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17</xdr:row>
          <xdr:rowOff>38100</xdr:rowOff>
        </xdr:from>
        <xdr:to>
          <xdr:col>15</xdr:col>
          <xdr:colOff>95250</xdr:colOff>
          <xdr:row>17</xdr:row>
          <xdr:rowOff>247650</xdr:rowOff>
        </xdr:to>
        <xdr:sp macro="" textlink="">
          <xdr:nvSpPr>
            <xdr:cNvPr id="35870" name="Check Box 30" hidden="1">
              <a:extLst>
                <a:ext uri="{63B3BB69-23CF-44E3-9099-C40C66FF867C}">
                  <a14:compatExt spid="_x0000_s35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18</xdr:row>
          <xdr:rowOff>28575</xdr:rowOff>
        </xdr:from>
        <xdr:to>
          <xdr:col>12</xdr:col>
          <xdr:colOff>0</xdr:colOff>
          <xdr:row>18</xdr:row>
          <xdr:rowOff>238125</xdr:rowOff>
        </xdr:to>
        <xdr:sp macro="" textlink="">
          <xdr:nvSpPr>
            <xdr:cNvPr id="35871" name="Check Box 31" hidden="1">
              <a:extLst>
                <a:ext uri="{63B3BB69-23CF-44E3-9099-C40C66FF867C}">
                  <a14:compatExt spid="_x0000_s35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18</xdr:row>
          <xdr:rowOff>38100</xdr:rowOff>
        </xdr:from>
        <xdr:to>
          <xdr:col>15</xdr:col>
          <xdr:colOff>95250</xdr:colOff>
          <xdr:row>18</xdr:row>
          <xdr:rowOff>247650</xdr:rowOff>
        </xdr:to>
        <xdr:sp macro="" textlink="">
          <xdr:nvSpPr>
            <xdr:cNvPr id="35872" name="Check Box 32" hidden="1">
              <a:extLst>
                <a:ext uri="{63B3BB69-23CF-44E3-9099-C40C66FF867C}">
                  <a14:compatExt spid="_x0000_s35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28575</xdr:rowOff>
        </xdr:from>
        <xdr:to>
          <xdr:col>12</xdr:col>
          <xdr:colOff>0</xdr:colOff>
          <xdr:row>19</xdr:row>
          <xdr:rowOff>238125</xdr:rowOff>
        </xdr:to>
        <xdr:sp macro="" textlink="">
          <xdr:nvSpPr>
            <xdr:cNvPr id="35873" name="Check Box 33" hidden="1">
              <a:extLst>
                <a:ext uri="{63B3BB69-23CF-44E3-9099-C40C66FF867C}">
                  <a14:compatExt spid="_x0000_s35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19</xdr:row>
          <xdr:rowOff>38100</xdr:rowOff>
        </xdr:from>
        <xdr:to>
          <xdr:col>15</xdr:col>
          <xdr:colOff>95250</xdr:colOff>
          <xdr:row>19</xdr:row>
          <xdr:rowOff>247650</xdr:rowOff>
        </xdr:to>
        <xdr:sp macro="" textlink="">
          <xdr:nvSpPr>
            <xdr:cNvPr id="35874" name="Check Box 34" hidden="1">
              <a:extLst>
                <a:ext uri="{63B3BB69-23CF-44E3-9099-C40C66FF867C}">
                  <a14:compatExt spid="_x0000_s35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20</xdr:row>
          <xdr:rowOff>28575</xdr:rowOff>
        </xdr:from>
        <xdr:to>
          <xdr:col>12</xdr:col>
          <xdr:colOff>0</xdr:colOff>
          <xdr:row>20</xdr:row>
          <xdr:rowOff>238125</xdr:rowOff>
        </xdr:to>
        <xdr:sp macro="" textlink="">
          <xdr:nvSpPr>
            <xdr:cNvPr id="35875" name="Check Box 35" hidden="1">
              <a:extLst>
                <a:ext uri="{63B3BB69-23CF-44E3-9099-C40C66FF867C}">
                  <a14:compatExt spid="_x0000_s35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20</xdr:row>
          <xdr:rowOff>38100</xdr:rowOff>
        </xdr:from>
        <xdr:to>
          <xdr:col>15</xdr:col>
          <xdr:colOff>95250</xdr:colOff>
          <xdr:row>20</xdr:row>
          <xdr:rowOff>247650</xdr:rowOff>
        </xdr:to>
        <xdr:sp macro="" textlink="">
          <xdr:nvSpPr>
            <xdr:cNvPr id="35876" name="Check Box 36" hidden="1">
              <a:extLst>
                <a:ext uri="{63B3BB69-23CF-44E3-9099-C40C66FF867C}">
                  <a14:compatExt spid="_x0000_s35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21</xdr:row>
          <xdr:rowOff>28575</xdr:rowOff>
        </xdr:from>
        <xdr:to>
          <xdr:col>12</xdr:col>
          <xdr:colOff>0</xdr:colOff>
          <xdr:row>21</xdr:row>
          <xdr:rowOff>238125</xdr:rowOff>
        </xdr:to>
        <xdr:sp macro="" textlink="">
          <xdr:nvSpPr>
            <xdr:cNvPr id="35877" name="Check Box 37" hidden="1">
              <a:extLst>
                <a:ext uri="{63B3BB69-23CF-44E3-9099-C40C66FF867C}">
                  <a14:compatExt spid="_x0000_s35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21</xdr:row>
          <xdr:rowOff>38100</xdr:rowOff>
        </xdr:from>
        <xdr:to>
          <xdr:col>15</xdr:col>
          <xdr:colOff>95250</xdr:colOff>
          <xdr:row>21</xdr:row>
          <xdr:rowOff>247650</xdr:rowOff>
        </xdr:to>
        <xdr:sp macro="" textlink="">
          <xdr:nvSpPr>
            <xdr:cNvPr id="35878" name="Check Box 38" hidden="1">
              <a:extLst>
                <a:ext uri="{63B3BB69-23CF-44E3-9099-C40C66FF867C}">
                  <a14:compatExt spid="_x0000_s35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22</xdr:row>
          <xdr:rowOff>28575</xdr:rowOff>
        </xdr:from>
        <xdr:to>
          <xdr:col>12</xdr:col>
          <xdr:colOff>0</xdr:colOff>
          <xdr:row>22</xdr:row>
          <xdr:rowOff>238125</xdr:rowOff>
        </xdr:to>
        <xdr:sp macro="" textlink="">
          <xdr:nvSpPr>
            <xdr:cNvPr id="35879" name="Check Box 39" hidden="1">
              <a:extLst>
                <a:ext uri="{63B3BB69-23CF-44E3-9099-C40C66FF867C}">
                  <a14:compatExt spid="_x0000_s358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22</xdr:row>
          <xdr:rowOff>38100</xdr:rowOff>
        </xdr:from>
        <xdr:to>
          <xdr:col>15</xdr:col>
          <xdr:colOff>95250</xdr:colOff>
          <xdr:row>22</xdr:row>
          <xdr:rowOff>247650</xdr:rowOff>
        </xdr:to>
        <xdr:sp macro="" textlink="">
          <xdr:nvSpPr>
            <xdr:cNvPr id="35880" name="Check Box 40" hidden="1">
              <a:extLst>
                <a:ext uri="{63B3BB69-23CF-44E3-9099-C40C66FF867C}">
                  <a14:compatExt spid="_x0000_s35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23</xdr:row>
          <xdr:rowOff>28575</xdr:rowOff>
        </xdr:from>
        <xdr:to>
          <xdr:col>12</xdr:col>
          <xdr:colOff>0</xdr:colOff>
          <xdr:row>23</xdr:row>
          <xdr:rowOff>238125</xdr:rowOff>
        </xdr:to>
        <xdr:sp macro="" textlink="">
          <xdr:nvSpPr>
            <xdr:cNvPr id="35881" name="Check Box 41" hidden="1">
              <a:extLst>
                <a:ext uri="{63B3BB69-23CF-44E3-9099-C40C66FF867C}">
                  <a14:compatExt spid="_x0000_s35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23</xdr:row>
          <xdr:rowOff>38100</xdr:rowOff>
        </xdr:from>
        <xdr:to>
          <xdr:col>15</xdr:col>
          <xdr:colOff>95250</xdr:colOff>
          <xdr:row>23</xdr:row>
          <xdr:rowOff>247650</xdr:rowOff>
        </xdr:to>
        <xdr:sp macro="" textlink="">
          <xdr:nvSpPr>
            <xdr:cNvPr id="35882" name="Check Box 42" hidden="1">
              <a:extLst>
                <a:ext uri="{63B3BB69-23CF-44E3-9099-C40C66FF867C}">
                  <a14:compatExt spid="_x0000_s358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24</xdr:row>
          <xdr:rowOff>28575</xdr:rowOff>
        </xdr:from>
        <xdr:to>
          <xdr:col>12</xdr:col>
          <xdr:colOff>0</xdr:colOff>
          <xdr:row>24</xdr:row>
          <xdr:rowOff>238125</xdr:rowOff>
        </xdr:to>
        <xdr:sp macro="" textlink="">
          <xdr:nvSpPr>
            <xdr:cNvPr id="35883" name="Check Box 43" hidden="1">
              <a:extLst>
                <a:ext uri="{63B3BB69-23CF-44E3-9099-C40C66FF867C}">
                  <a14:compatExt spid="_x0000_s358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24</xdr:row>
          <xdr:rowOff>38100</xdr:rowOff>
        </xdr:from>
        <xdr:to>
          <xdr:col>15</xdr:col>
          <xdr:colOff>95250</xdr:colOff>
          <xdr:row>24</xdr:row>
          <xdr:rowOff>247650</xdr:rowOff>
        </xdr:to>
        <xdr:sp macro="" textlink="">
          <xdr:nvSpPr>
            <xdr:cNvPr id="35884" name="Check Box 44" hidden="1">
              <a:extLst>
                <a:ext uri="{63B3BB69-23CF-44E3-9099-C40C66FF867C}">
                  <a14:compatExt spid="_x0000_s358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25</xdr:row>
          <xdr:rowOff>28575</xdr:rowOff>
        </xdr:from>
        <xdr:to>
          <xdr:col>12</xdr:col>
          <xdr:colOff>0</xdr:colOff>
          <xdr:row>25</xdr:row>
          <xdr:rowOff>238125</xdr:rowOff>
        </xdr:to>
        <xdr:sp macro="" textlink="">
          <xdr:nvSpPr>
            <xdr:cNvPr id="35885" name="Check Box 45" hidden="1">
              <a:extLst>
                <a:ext uri="{63B3BB69-23CF-44E3-9099-C40C66FF867C}">
                  <a14:compatExt spid="_x0000_s358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25</xdr:row>
          <xdr:rowOff>38100</xdr:rowOff>
        </xdr:from>
        <xdr:to>
          <xdr:col>15</xdr:col>
          <xdr:colOff>95250</xdr:colOff>
          <xdr:row>25</xdr:row>
          <xdr:rowOff>247650</xdr:rowOff>
        </xdr:to>
        <xdr:sp macro="" textlink="">
          <xdr:nvSpPr>
            <xdr:cNvPr id="35886" name="Check Box 46" hidden="1">
              <a:extLst>
                <a:ext uri="{63B3BB69-23CF-44E3-9099-C40C66FF867C}">
                  <a14:compatExt spid="_x0000_s358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26</xdr:row>
          <xdr:rowOff>28575</xdr:rowOff>
        </xdr:from>
        <xdr:to>
          <xdr:col>12</xdr:col>
          <xdr:colOff>0</xdr:colOff>
          <xdr:row>26</xdr:row>
          <xdr:rowOff>238125</xdr:rowOff>
        </xdr:to>
        <xdr:sp macro="" textlink="">
          <xdr:nvSpPr>
            <xdr:cNvPr id="35887" name="Check Box 47" hidden="1">
              <a:extLst>
                <a:ext uri="{63B3BB69-23CF-44E3-9099-C40C66FF867C}">
                  <a14:compatExt spid="_x0000_s358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26</xdr:row>
          <xdr:rowOff>38100</xdr:rowOff>
        </xdr:from>
        <xdr:to>
          <xdr:col>15</xdr:col>
          <xdr:colOff>95250</xdr:colOff>
          <xdr:row>26</xdr:row>
          <xdr:rowOff>247650</xdr:rowOff>
        </xdr:to>
        <xdr:sp macro="" textlink="">
          <xdr:nvSpPr>
            <xdr:cNvPr id="35888" name="Check Box 48" hidden="1">
              <a:extLst>
                <a:ext uri="{63B3BB69-23CF-44E3-9099-C40C66FF867C}">
                  <a14:compatExt spid="_x0000_s358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27</xdr:row>
          <xdr:rowOff>28575</xdr:rowOff>
        </xdr:from>
        <xdr:to>
          <xdr:col>12</xdr:col>
          <xdr:colOff>0</xdr:colOff>
          <xdr:row>27</xdr:row>
          <xdr:rowOff>238125</xdr:rowOff>
        </xdr:to>
        <xdr:sp macro="" textlink="">
          <xdr:nvSpPr>
            <xdr:cNvPr id="35889" name="Check Box 49" hidden="1">
              <a:extLst>
                <a:ext uri="{63B3BB69-23CF-44E3-9099-C40C66FF867C}">
                  <a14:compatExt spid="_x0000_s35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27</xdr:row>
          <xdr:rowOff>38100</xdr:rowOff>
        </xdr:from>
        <xdr:to>
          <xdr:col>15</xdr:col>
          <xdr:colOff>95250</xdr:colOff>
          <xdr:row>27</xdr:row>
          <xdr:rowOff>247650</xdr:rowOff>
        </xdr:to>
        <xdr:sp macro="" textlink="">
          <xdr:nvSpPr>
            <xdr:cNvPr id="35890" name="Check Box 50" hidden="1">
              <a:extLst>
                <a:ext uri="{63B3BB69-23CF-44E3-9099-C40C66FF867C}">
                  <a14:compatExt spid="_x0000_s35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28</xdr:row>
          <xdr:rowOff>28575</xdr:rowOff>
        </xdr:from>
        <xdr:to>
          <xdr:col>12</xdr:col>
          <xdr:colOff>0</xdr:colOff>
          <xdr:row>28</xdr:row>
          <xdr:rowOff>238125</xdr:rowOff>
        </xdr:to>
        <xdr:sp macro="" textlink="">
          <xdr:nvSpPr>
            <xdr:cNvPr id="35891" name="Check Box 51" hidden="1">
              <a:extLst>
                <a:ext uri="{63B3BB69-23CF-44E3-9099-C40C66FF867C}">
                  <a14:compatExt spid="_x0000_s35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28</xdr:row>
          <xdr:rowOff>38100</xdr:rowOff>
        </xdr:from>
        <xdr:to>
          <xdr:col>15</xdr:col>
          <xdr:colOff>95250</xdr:colOff>
          <xdr:row>28</xdr:row>
          <xdr:rowOff>247650</xdr:rowOff>
        </xdr:to>
        <xdr:sp macro="" textlink="">
          <xdr:nvSpPr>
            <xdr:cNvPr id="35892" name="Check Box 52" hidden="1">
              <a:extLst>
                <a:ext uri="{63B3BB69-23CF-44E3-9099-C40C66FF867C}">
                  <a14:compatExt spid="_x0000_s358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29</xdr:row>
          <xdr:rowOff>28575</xdr:rowOff>
        </xdr:from>
        <xdr:to>
          <xdr:col>12</xdr:col>
          <xdr:colOff>0</xdr:colOff>
          <xdr:row>29</xdr:row>
          <xdr:rowOff>238125</xdr:rowOff>
        </xdr:to>
        <xdr:sp macro="" textlink="">
          <xdr:nvSpPr>
            <xdr:cNvPr id="35893" name="Check Box 53" hidden="1">
              <a:extLst>
                <a:ext uri="{63B3BB69-23CF-44E3-9099-C40C66FF867C}">
                  <a14:compatExt spid="_x0000_s358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29</xdr:row>
          <xdr:rowOff>38100</xdr:rowOff>
        </xdr:from>
        <xdr:to>
          <xdr:col>15</xdr:col>
          <xdr:colOff>95250</xdr:colOff>
          <xdr:row>29</xdr:row>
          <xdr:rowOff>247650</xdr:rowOff>
        </xdr:to>
        <xdr:sp macro="" textlink="">
          <xdr:nvSpPr>
            <xdr:cNvPr id="35894" name="Check Box 54" hidden="1">
              <a:extLst>
                <a:ext uri="{63B3BB69-23CF-44E3-9099-C40C66FF867C}">
                  <a14:compatExt spid="_x0000_s358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30</xdr:row>
          <xdr:rowOff>28575</xdr:rowOff>
        </xdr:from>
        <xdr:to>
          <xdr:col>12</xdr:col>
          <xdr:colOff>0</xdr:colOff>
          <xdr:row>30</xdr:row>
          <xdr:rowOff>238125</xdr:rowOff>
        </xdr:to>
        <xdr:sp macro="" textlink="">
          <xdr:nvSpPr>
            <xdr:cNvPr id="35895" name="Check Box 55" hidden="1">
              <a:extLst>
                <a:ext uri="{63B3BB69-23CF-44E3-9099-C40C66FF867C}">
                  <a14:compatExt spid="_x0000_s35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30</xdr:row>
          <xdr:rowOff>38100</xdr:rowOff>
        </xdr:from>
        <xdr:to>
          <xdr:col>15</xdr:col>
          <xdr:colOff>95250</xdr:colOff>
          <xdr:row>30</xdr:row>
          <xdr:rowOff>247650</xdr:rowOff>
        </xdr:to>
        <xdr:sp macro="" textlink="">
          <xdr:nvSpPr>
            <xdr:cNvPr id="35896" name="Check Box 56" hidden="1">
              <a:extLst>
                <a:ext uri="{63B3BB69-23CF-44E3-9099-C40C66FF867C}">
                  <a14:compatExt spid="_x0000_s35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31</xdr:row>
          <xdr:rowOff>28575</xdr:rowOff>
        </xdr:from>
        <xdr:to>
          <xdr:col>12</xdr:col>
          <xdr:colOff>0</xdr:colOff>
          <xdr:row>31</xdr:row>
          <xdr:rowOff>238125</xdr:rowOff>
        </xdr:to>
        <xdr:sp macro="" textlink="">
          <xdr:nvSpPr>
            <xdr:cNvPr id="35897" name="Check Box 57" hidden="1">
              <a:extLst>
                <a:ext uri="{63B3BB69-23CF-44E3-9099-C40C66FF867C}">
                  <a14:compatExt spid="_x0000_s35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31</xdr:row>
          <xdr:rowOff>38100</xdr:rowOff>
        </xdr:from>
        <xdr:to>
          <xdr:col>15</xdr:col>
          <xdr:colOff>95250</xdr:colOff>
          <xdr:row>31</xdr:row>
          <xdr:rowOff>247650</xdr:rowOff>
        </xdr:to>
        <xdr:sp macro="" textlink="">
          <xdr:nvSpPr>
            <xdr:cNvPr id="35898" name="Check Box 58" hidden="1">
              <a:extLst>
                <a:ext uri="{63B3BB69-23CF-44E3-9099-C40C66FF867C}">
                  <a14:compatExt spid="_x0000_s35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32</xdr:row>
          <xdr:rowOff>28575</xdr:rowOff>
        </xdr:from>
        <xdr:to>
          <xdr:col>12</xdr:col>
          <xdr:colOff>0</xdr:colOff>
          <xdr:row>32</xdr:row>
          <xdr:rowOff>238125</xdr:rowOff>
        </xdr:to>
        <xdr:sp macro="" textlink="">
          <xdr:nvSpPr>
            <xdr:cNvPr id="35899" name="Check Box 59" hidden="1">
              <a:extLst>
                <a:ext uri="{63B3BB69-23CF-44E3-9099-C40C66FF867C}">
                  <a14:compatExt spid="_x0000_s35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32</xdr:row>
          <xdr:rowOff>38100</xdr:rowOff>
        </xdr:from>
        <xdr:to>
          <xdr:col>15</xdr:col>
          <xdr:colOff>95250</xdr:colOff>
          <xdr:row>32</xdr:row>
          <xdr:rowOff>247650</xdr:rowOff>
        </xdr:to>
        <xdr:sp macro="" textlink="">
          <xdr:nvSpPr>
            <xdr:cNvPr id="35900" name="Check Box 60" hidden="1">
              <a:extLst>
                <a:ext uri="{63B3BB69-23CF-44E3-9099-C40C66FF867C}">
                  <a14:compatExt spid="_x0000_s35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13</xdr:row>
          <xdr:rowOff>28575</xdr:rowOff>
        </xdr:from>
        <xdr:to>
          <xdr:col>12</xdr:col>
          <xdr:colOff>0</xdr:colOff>
          <xdr:row>13</xdr:row>
          <xdr:rowOff>238125</xdr:rowOff>
        </xdr:to>
        <xdr:sp macro="" textlink="">
          <xdr:nvSpPr>
            <xdr:cNvPr id="36865" name="Check Box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13</xdr:row>
          <xdr:rowOff>38100</xdr:rowOff>
        </xdr:from>
        <xdr:to>
          <xdr:col>15</xdr:col>
          <xdr:colOff>95250</xdr:colOff>
          <xdr:row>13</xdr:row>
          <xdr:rowOff>247650</xdr:rowOff>
        </xdr:to>
        <xdr:sp macro="" textlink="">
          <xdr:nvSpPr>
            <xdr:cNvPr id="36866" name="Check Box 2" hidden="1">
              <a:extLst>
                <a:ext uri="{63B3BB69-23CF-44E3-9099-C40C66FF867C}">
                  <a14:compatExt spid="_x0000_s36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</xdr:row>
          <xdr:rowOff>66675</xdr:rowOff>
        </xdr:from>
        <xdr:to>
          <xdr:col>7</xdr:col>
          <xdr:colOff>9525</xdr:colOff>
          <xdr:row>3</xdr:row>
          <xdr:rowOff>266700</xdr:rowOff>
        </xdr:to>
        <xdr:sp macro="" textlink="">
          <xdr:nvSpPr>
            <xdr:cNvPr id="36867" name="Option Button 3" hidden="1">
              <a:extLst>
                <a:ext uri="{63B3BB69-23CF-44E3-9099-C40C66FF867C}">
                  <a14:compatExt spid="_x0000_s36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</xdr:row>
          <xdr:rowOff>66675</xdr:rowOff>
        </xdr:from>
        <xdr:to>
          <xdr:col>7</xdr:col>
          <xdr:colOff>523875</xdr:colOff>
          <xdr:row>3</xdr:row>
          <xdr:rowOff>266700</xdr:rowOff>
        </xdr:to>
        <xdr:sp macro="" textlink="">
          <xdr:nvSpPr>
            <xdr:cNvPr id="36868" name="Option Button 4" hidden="1">
              <a:extLst>
                <a:ext uri="{63B3BB69-23CF-44E3-9099-C40C66FF867C}">
                  <a14:compatExt spid="_x0000_s36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3</xdr:row>
          <xdr:rowOff>66675</xdr:rowOff>
        </xdr:from>
        <xdr:to>
          <xdr:col>8</xdr:col>
          <xdr:colOff>695325</xdr:colOff>
          <xdr:row>3</xdr:row>
          <xdr:rowOff>266700</xdr:rowOff>
        </xdr:to>
        <xdr:sp macro="" textlink="">
          <xdr:nvSpPr>
            <xdr:cNvPr id="36869" name="Option Button 5" hidden="1">
              <a:extLst>
                <a:ext uri="{63B3BB69-23CF-44E3-9099-C40C66FF867C}">
                  <a14:compatExt spid="_x0000_s36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3</xdr:row>
          <xdr:rowOff>66675</xdr:rowOff>
        </xdr:from>
        <xdr:to>
          <xdr:col>8</xdr:col>
          <xdr:colOff>1209675</xdr:colOff>
          <xdr:row>3</xdr:row>
          <xdr:rowOff>266700</xdr:rowOff>
        </xdr:to>
        <xdr:sp macro="" textlink="">
          <xdr:nvSpPr>
            <xdr:cNvPr id="36870" name="Option Button 6" hidden="1">
              <a:extLst>
                <a:ext uri="{63B3BB69-23CF-44E3-9099-C40C66FF867C}">
                  <a14:compatExt spid="_x0000_s36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885825</xdr:colOff>
          <xdr:row>3</xdr:row>
          <xdr:rowOff>66675</xdr:rowOff>
        </xdr:from>
        <xdr:to>
          <xdr:col>8</xdr:col>
          <xdr:colOff>1724025</xdr:colOff>
          <xdr:row>3</xdr:row>
          <xdr:rowOff>266700</xdr:rowOff>
        </xdr:to>
        <xdr:sp macro="" textlink="">
          <xdr:nvSpPr>
            <xdr:cNvPr id="36871" name="Option Button 7" hidden="1">
              <a:extLst>
                <a:ext uri="{63B3BB69-23CF-44E3-9099-C40C66FF867C}">
                  <a14:compatExt spid="_x0000_s36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1400175</xdr:colOff>
          <xdr:row>3</xdr:row>
          <xdr:rowOff>66675</xdr:rowOff>
        </xdr:from>
        <xdr:to>
          <xdr:col>9</xdr:col>
          <xdr:colOff>114300</xdr:colOff>
          <xdr:row>3</xdr:row>
          <xdr:rowOff>266700</xdr:rowOff>
        </xdr:to>
        <xdr:sp macro="" textlink="">
          <xdr:nvSpPr>
            <xdr:cNvPr id="36872" name="Option Button 8" hidden="1">
              <a:extLst>
                <a:ext uri="{63B3BB69-23CF-44E3-9099-C40C66FF867C}">
                  <a14:compatExt spid="_x0000_s36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1914525</xdr:colOff>
          <xdr:row>3</xdr:row>
          <xdr:rowOff>66675</xdr:rowOff>
        </xdr:from>
        <xdr:to>
          <xdr:col>11</xdr:col>
          <xdr:colOff>142875</xdr:colOff>
          <xdr:row>3</xdr:row>
          <xdr:rowOff>266700</xdr:rowOff>
        </xdr:to>
        <xdr:sp macro="" textlink="">
          <xdr:nvSpPr>
            <xdr:cNvPr id="36873" name="Option Button 9" hidden="1">
              <a:extLst>
                <a:ext uri="{63B3BB69-23CF-44E3-9099-C40C66FF867C}">
                  <a14:compatExt spid="_x0000_s36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</xdr:row>
          <xdr:rowOff>66675</xdr:rowOff>
        </xdr:from>
        <xdr:to>
          <xdr:col>13</xdr:col>
          <xdr:colOff>152400</xdr:colOff>
          <xdr:row>3</xdr:row>
          <xdr:rowOff>266700</xdr:rowOff>
        </xdr:to>
        <xdr:sp macro="" textlink="">
          <xdr:nvSpPr>
            <xdr:cNvPr id="36874" name="Option Button 10" hidden="1">
              <a:extLst>
                <a:ext uri="{63B3BB69-23CF-44E3-9099-C40C66FF867C}">
                  <a14:compatExt spid="_x0000_s36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2</xdr:row>
          <xdr:rowOff>266700</xdr:rowOff>
        </xdr:from>
        <xdr:to>
          <xdr:col>15</xdr:col>
          <xdr:colOff>228600</xdr:colOff>
          <xdr:row>4</xdr:row>
          <xdr:rowOff>9525</xdr:rowOff>
        </xdr:to>
        <xdr:sp macro="" textlink="">
          <xdr:nvSpPr>
            <xdr:cNvPr id="36875" name="Group Box 11" hidden="1">
              <a:extLst>
                <a:ext uri="{63B3BB69-23CF-44E3-9099-C40C66FF867C}">
                  <a14:compatExt spid="_x0000_s36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76200</xdr:rowOff>
        </xdr:from>
        <xdr:to>
          <xdr:col>7</xdr:col>
          <xdr:colOff>0</xdr:colOff>
          <xdr:row>4</xdr:row>
          <xdr:rowOff>276225</xdr:rowOff>
        </xdr:to>
        <xdr:sp macro="" textlink="">
          <xdr:nvSpPr>
            <xdr:cNvPr id="36876" name="Option Button 12" hidden="1">
              <a:extLst>
                <a:ext uri="{63B3BB69-23CF-44E3-9099-C40C66FF867C}">
                  <a14:compatExt spid="_x0000_s36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</xdr:row>
          <xdr:rowOff>76200</xdr:rowOff>
        </xdr:from>
        <xdr:to>
          <xdr:col>7</xdr:col>
          <xdr:colOff>514350</xdr:colOff>
          <xdr:row>4</xdr:row>
          <xdr:rowOff>276225</xdr:rowOff>
        </xdr:to>
        <xdr:sp macro="" textlink="">
          <xdr:nvSpPr>
            <xdr:cNvPr id="36877" name="Option Button 13" hidden="1">
              <a:extLst>
                <a:ext uri="{63B3BB69-23CF-44E3-9099-C40C66FF867C}">
                  <a14:compatExt spid="_x0000_s36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</xdr:row>
          <xdr:rowOff>76200</xdr:rowOff>
        </xdr:from>
        <xdr:to>
          <xdr:col>8</xdr:col>
          <xdr:colOff>171450</xdr:colOff>
          <xdr:row>4</xdr:row>
          <xdr:rowOff>276225</xdr:rowOff>
        </xdr:to>
        <xdr:sp macro="" textlink="">
          <xdr:nvSpPr>
            <xdr:cNvPr id="36878" name="Option Button 14" hidden="1">
              <a:extLst>
                <a:ext uri="{63B3BB69-23CF-44E3-9099-C40C66FF867C}">
                  <a14:compatExt spid="_x0000_s36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</xdr:row>
          <xdr:rowOff>76200</xdr:rowOff>
        </xdr:from>
        <xdr:to>
          <xdr:col>8</xdr:col>
          <xdr:colOff>685800</xdr:colOff>
          <xdr:row>4</xdr:row>
          <xdr:rowOff>276225</xdr:rowOff>
        </xdr:to>
        <xdr:sp macro="" textlink="">
          <xdr:nvSpPr>
            <xdr:cNvPr id="36879" name="Option Button 15" hidden="1">
              <a:extLst>
                <a:ext uri="{63B3BB69-23CF-44E3-9099-C40C66FF867C}">
                  <a14:compatExt spid="_x0000_s368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4</xdr:row>
          <xdr:rowOff>76200</xdr:rowOff>
        </xdr:from>
        <xdr:to>
          <xdr:col>8</xdr:col>
          <xdr:colOff>1200150</xdr:colOff>
          <xdr:row>4</xdr:row>
          <xdr:rowOff>276225</xdr:rowOff>
        </xdr:to>
        <xdr:sp macro="" textlink="">
          <xdr:nvSpPr>
            <xdr:cNvPr id="36880" name="Option Button 16" hidden="1">
              <a:extLst>
                <a:ext uri="{63B3BB69-23CF-44E3-9099-C40C66FF867C}">
                  <a14:compatExt spid="_x0000_s36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876300</xdr:colOff>
          <xdr:row>4</xdr:row>
          <xdr:rowOff>76200</xdr:rowOff>
        </xdr:from>
        <xdr:to>
          <xdr:col>8</xdr:col>
          <xdr:colOff>1714500</xdr:colOff>
          <xdr:row>4</xdr:row>
          <xdr:rowOff>276225</xdr:rowOff>
        </xdr:to>
        <xdr:sp macro="" textlink="">
          <xdr:nvSpPr>
            <xdr:cNvPr id="36881" name="Option Button 17" hidden="1">
              <a:extLst>
                <a:ext uri="{63B3BB69-23CF-44E3-9099-C40C66FF867C}">
                  <a14:compatExt spid="_x0000_s36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1390650</xdr:colOff>
          <xdr:row>4</xdr:row>
          <xdr:rowOff>76200</xdr:rowOff>
        </xdr:from>
        <xdr:to>
          <xdr:col>9</xdr:col>
          <xdr:colOff>104775</xdr:colOff>
          <xdr:row>4</xdr:row>
          <xdr:rowOff>276225</xdr:rowOff>
        </xdr:to>
        <xdr:sp macro="" textlink="">
          <xdr:nvSpPr>
            <xdr:cNvPr id="36882" name="Option Button 18" hidden="1">
              <a:extLst>
                <a:ext uri="{63B3BB69-23CF-44E3-9099-C40C66FF867C}">
                  <a14:compatExt spid="_x0000_s368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IIIb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1905000</xdr:colOff>
          <xdr:row>4</xdr:row>
          <xdr:rowOff>76200</xdr:rowOff>
        </xdr:from>
        <xdr:to>
          <xdr:col>11</xdr:col>
          <xdr:colOff>133350</xdr:colOff>
          <xdr:row>4</xdr:row>
          <xdr:rowOff>276225</xdr:rowOff>
        </xdr:to>
        <xdr:sp macro="" textlink="">
          <xdr:nvSpPr>
            <xdr:cNvPr id="36883" name="Option Button 19" hidden="1">
              <a:extLst>
                <a:ext uri="{63B3BB69-23CF-44E3-9099-C40C66FF867C}">
                  <a14:compatExt spid="_x0000_s368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</xdr:row>
          <xdr:rowOff>76200</xdr:rowOff>
        </xdr:from>
        <xdr:to>
          <xdr:col>13</xdr:col>
          <xdr:colOff>152400</xdr:colOff>
          <xdr:row>4</xdr:row>
          <xdr:rowOff>276225</xdr:rowOff>
        </xdr:to>
        <xdr:sp macro="" textlink="">
          <xdr:nvSpPr>
            <xdr:cNvPr id="36884" name="Option Button 20" hidden="1">
              <a:extLst>
                <a:ext uri="{63B3BB69-23CF-44E3-9099-C40C66FF867C}">
                  <a14:compatExt spid="_x0000_s368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</xdr:row>
          <xdr:rowOff>57150</xdr:rowOff>
        </xdr:from>
        <xdr:to>
          <xdr:col>15</xdr:col>
          <xdr:colOff>228600</xdr:colOff>
          <xdr:row>5</xdr:row>
          <xdr:rowOff>133350</xdr:rowOff>
        </xdr:to>
        <xdr:sp macro="" textlink="">
          <xdr:nvSpPr>
            <xdr:cNvPr id="36885" name="Group Box 21" hidden="1">
              <a:extLst>
                <a:ext uri="{63B3BB69-23CF-44E3-9099-C40C66FF867C}">
                  <a14:compatExt spid="_x0000_s368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76200</xdr:rowOff>
        </xdr:from>
        <xdr:to>
          <xdr:col>15</xdr:col>
          <xdr:colOff>180975</xdr:colOff>
          <xdr:row>4</xdr:row>
          <xdr:rowOff>276225</xdr:rowOff>
        </xdr:to>
        <xdr:sp macro="" textlink="">
          <xdr:nvSpPr>
            <xdr:cNvPr id="36886" name="Option Button 22" hidden="1">
              <a:extLst>
                <a:ext uri="{63B3BB69-23CF-44E3-9099-C40C66FF867C}">
                  <a14:compatExt spid="_x0000_s368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14</xdr:row>
          <xdr:rowOff>28575</xdr:rowOff>
        </xdr:from>
        <xdr:to>
          <xdr:col>12</xdr:col>
          <xdr:colOff>0</xdr:colOff>
          <xdr:row>14</xdr:row>
          <xdr:rowOff>238125</xdr:rowOff>
        </xdr:to>
        <xdr:sp macro="" textlink="">
          <xdr:nvSpPr>
            <xdr:cNvPr id="36887" name="Check Box 23" hidden="1">
              <a:extLst>
                <a:ext uri="{63B3BB69-23CF-44E3-9099-C40C66FF867C}">
                  <a14:compatExt spid="_x0000_s368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14</xdr:row>
          <xdr:rowOff>38100</xdr:rowOff>
        </xdr:from>
        <xdr:to>
          <xdr:col>15</xdr:col>
          <xdr:colOff>95250</xdr:colOff>
          <xdr:row>14</xdr:row>
          <xdr:rowOff>247650</xdr:rowOff>
        </xdr:to>
        <xdr:sp macro="" textlink="">
          <xdr:nvSpPr>
            <xdr:cNvPr id="36888" name="Check Box 24" hidden="1">
              <a:extLst>
                <a:ext uri="{63B3BB69-23CF-44E3-9099-C40C66FF867C}">
                  <a14:compatExt spid="_x0000_s368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15</xdr:row>
          <xdr:rowOff>28575</xdr:rowOff>
        </xdr:from>
        <xdr:to>
          <xdr:col>12</xdr:col>
          <xdr:colOff>0</xdr:colOff>
          <xdr:row>15</xdr:row>
          <xdr:rowOff>238125</xdr:rowOff>
        </xdr:to>
        <xdr:sp macro="" textlink="">
          <xdr:nvSpPr>
            <xdr:cNvPr id="36889" name="Check Box 25" hidden="1">
              <a:extLst>
                <a:ext uri="{63B3BB69-23CF-44E3-9099-C40C66FF867C}">
                  <a14:compatExt spid="_x0000_s36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15</xdr:row>
          <xdr:rowOff>38100</xdr:rowOff>
        </xdr:from>
        <xdr:to>
          <xdr:col>15</xdr:col>
          <xdr:colOff>95250</xdr:colOff>
          <xdr:row>15</xdr:row>
          <xdr:rowOff>247650</xdr:rowOff>
        </xdr:to>
        <xdr:sp macro="" textlink="">
          <xdr:nvSpPr>
            <xdr:cNvPr id="36890" name="Check Box 26" hidden="1">
              <a:extLst>
                <a:ext uri="{63B3BB69-23CF-44E3-9099-C40C66FF867C}">
                  <a14:compatExt spid="_x0000_s36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16</xdr:row>
          <xdr:rowOff>28575</xdr:rowOff>
        </xdr:from>
        <xdr:to>
          <xdr:col>12</xdr:col>
          <xdr:colOff>0</xdr:colOff>
          <xdr:row>16</xdr:row>
          <xdr:rowOff>238125</xdr:rowOff>
        </xdr:to>
        <xdr:sp macro="" textlink="">
          <xdr:nvSpPr>
            <xdr:cNvPr id="36891" name="Check Box 27" hidden="1">
              <a:extLst>
                <a:ext uri="{63B3BB69-23CF-44E3-9099-C40C66FF867C}">
                  <a14:compatExt spid="_x0000_s36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16</xdr:row>
          <xdr:rowOff>38100</xdr:rowOff>
        </xdr:from>
        <xdr:to>
          <xdr:col>15</xdr:col>
          <xdr:colOff>95250</xdr:colOff>
          <xdr:row>16</xdr:row>
          <xdr:rowOff>247650</xdr:rowOff>
        </xdr:to>
        <xdr:sp macro="" textlink="">
          <xdr:nvSpPr>
            <xdr:cNvPr id="36892" name="Check Box 28" hidden="1">
              <a:extLst>
                <a:ext uri="{63B3BB69-23CF-44E3-9099-C40C66FF867C}">
                  <a14:compatExt spid="_x0000_s368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28575</xdr:rowOff>
        </xdr:from>
        <xdr:to>
          <xdr:col>12</xdr:col>
          <xdr:colOff>0</xdr:colOff>
          <xdr:row>17</xdr:row>
          <xdr:rowOff>238125</xdr:rowOff>
        </xdr:to>
        <xdr:sp macro="" textlink="">
          <xdr:nvSpPr>
            <xdr:cNvPr id="36893" name="Check Box 29" hidden="1">
              <a:extLst>
                <a:ext uri="{63B3BB69-23CF-44E3-9099-C40C66FF867C}">
                  <a14:compatExt spid="_x0000_s368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17</xdr:row>
          <xdr:rowOff>38100</xdr:rowOff>
        </xdr:from>
        <xdr:to>
          <xdr:col>15</xdr:col>
          <xdr:colOff>95250</xdr:colOff>
          <xdr:row>17</xdr:row>
          <xdr:rowOff>247650</xdr:rowOff>
        </xdr:to>
        <xdr:sp macro="" textlink="">
          <xdr:nvSpPr>
            <xdr:cNvPr id="36894" name="Check Box 30" hidden="1">
              <a:extLst>
                <a:ext uri="{63B3BB69-23CF-44E3-9099-C40C66FF867C}">
                  <a14:compatExt spid="_x0000_s368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18</xdr:row>
          <xdr:rowOff>28575</xdr:rowOff>
        </xdr:from>
        <xdr:to>
          <xdr:col>12</xdr:col>
          <xdr:colOff>0</xdr:colOff>
          <xdr:row>18</xdr:row>
          <xdr:rowOff>238125</xdr:rowOff>
        </xdr:to>
        <xdr:sp macro="" textlink="">
          <xdr:nvSpPr>
            <xdr:cNvPr id="36895" name="Check Box 31" hidden="1">
              <a:extLst>
                <a:ext uri="{63B3BB69-23CF-44E3-9099-C40C66FF867C}">
                  <a14:compatExt spid="_x0000_s36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18</xdr:row>
          <xdr:rowOff>38100</xdr:rowOff>
        </xdr:from>
        <xdr:to>
          <xdr:col>15</xdr:col>
          <xdr:colOff>95250</xdr:colOff>
          <xdr:row>18</xdr:row>
          <xdr:rowOff>247650</xdr:rowOff>
        </xdr:to>
        <xdr:sp macro="" textlink="">
          <xdr:nvSpPr>
            <xdr:cNvPr id="36896" name="Check Box 32" hidden="1">
              <a:extLst>
                <a:ext uri="{63B3BB69-23CF-44E3-9099-C40C66FF867C}">
                  <a14:compatExt spid="_x0000_s36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28575</xdr:rowOff>
        </xdr:from>
        <xdr:to>
          <xdr:col>12</xdr:col>
          <xdr:colOff>0</xdr:colOff>
          <xdr:row>19</xdr:row>
          <xdr:rowOff>238125</xdr:rowOff>
        </xdr:to>
        <xdr:sp macro="" textlink="">
          <xdr:nvSpPr>
            <xdr:cNvPr id="36897" name="Check Box 33" hidden="1">
              <a:extLst>
                <a:ext uri="{63B3BB69-23CF-44E3-9099-C40C66FF867C}">
                  <a14:compatExt spid="_x0000_s36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19</xdr:row>
          <xdr:rowOff>38100</xdr:rowOff>
        </xdr:from>
        <xdr:to>
          <xdr:col>15</xdr:col>
          <xdr:colOff>95250</xdr:colOff>
          <xdr:row>19</xdr:row>
          <xdr:rowOff>247650</xdr:rowOff>
        </xdr:to>
        <xdr:sp macro="" textlink="">
          <xdr:nvSpPr>
            <xdr:cNvPr id="36898" name="Check Box 34" hidden="1">
              <a:extLst>
                <a:ext uri="{63B3BB69-23CF-44E3-9099-C40C66FF867C}">
                  <a14:compatExt spid="_x0000_s36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20</xdr:row>
          <xdr:rowOff>28575</xdr:rowOff>
        </xdr:from>
        <xdr:to>
          <xdr:col>12</xdr:col>
          <xdr:colOff>0</xdr:colOff>
          <xdr:row>20</xdr:row>
          <xdr:rowOff>238125</xdr:rowOff>
        </xdr:to>
        <xdr:sp macro="" textlink="">
          <xdr:nvSpPr>
            <xdr:cNvPr id="36899" name="Check Box 35" hidden="1">
              <a:extLst>
                <a:ext uri="{63B3BB69-23CF-44E3-9099-C40C66FF867C}">
                  <a14:compatExt spid="_x0000_s36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20</xdr:row>
          <xdr:rowOff>38100</xdr:rowOff>
        </xdr:from>
        <xdr:to>
          <xdr:col>15</xdr:col>
          <xdr:colOff>95250</xdr:colOff>
          <xdr:row>20</xdr:row>
          <xdr:rowOff>247650</xdr:rowOff>
        </xdr:to>
        <xdr:sp macro="" textlink="">
          <xdr:nvSpPr>
            <xdr:cNvPr id="36900" name="Check Box 36" hidden="1">
              <a:extLst>
                <a:ext uri="{63B3BB69-23CF-44E3-9099-C40C66FF867C}">
                  <a14:compatExt spid="_x0000_s36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21</xdr:row>
          <xdr:rowOff>28575</xdr:rowOff>
        </xdr:from>
        <xdr:to>
          <xdr:col>12</xdr:col>
          <xdr:colOff>0</xdr:colOff>
          <xdr:row>21</xdr:row>
          <xdr:rowOff>238125</xdr:rowOff>
        </xdr:to>
        <xdr:sp macro="" textlink="">
          <xdr:nvSpPr>
            <xdr:cNvPr id="36901" name="Check Box 37" hidden="1">
              <a:extLst>
                <a:ext uri="{63B3BB69-23CF-44E3-9099-C40C66FF867C}">
                  <a14:compatExt spid="_x0000_s36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21</xdr:row>
          <xdr:rowOff>38100</xdr:rowOff>
        </xdr:from>
        <xdr:to>
          <xdr:col>15</xdr:col>
          <xdr:colOff>95250</xdr:colOff>
          <xdr:row>21</xdr:row>
          <xdr:rowOff>247650</xdr:rowOff>
        </xdr:to>
        <xdr:sp macro="" textlink="">
          <xdr:nvSpPr>
            <xdr:cNvPr id="36902" name="Check Box 38" hidden="1">
              <a:extLst>
                <a:ext uri="{63B3BB69-23CF-44E3-9099-C40C66FF867C}">
                  <a14:compatExt spid="_x0000_s369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22</xdr:row>
          <xdr:rowOff>28575</xdr:rowOff>
        </xdr:from>
        <xdr:to>
          <xdr:col>12</xdr:col>
          <xdr:colOff>0</xdr:colOff>
          <xdr:row>22</xdr:row>
          <xdr:rowOff>238125</xdr:rowOff>
        </xdr:to>
        <xdr:sp macro="" textlink="">
          <xdr:nvSpPr>
            <xdr:cNvPr id="36903" name="Check Box 39" hidden="1">
              <a:extLst>
                <a:ext uri="{63B3BB69-23CF-44E3-9099-C40C66FF867C}">
                  <a14:compatExt spid="_x0000_s369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22</xdr:row>
          <xdr:rowOff>38100</xdr:rowOff>
        </xdr:from>
        <xdr:to>
          <xdr:col>15</xdr:col>
          <xdr:colOff>95250</xdr:colOff>
          <xdr:row>22</xdr:row>
          <xdr:rowOff>247650</xdr:rowOff>
        </xdr:to>
        <xdr:sp macro="" textlink="">
          <xdr:nvSpPr>
            <xdr:cNvPr id="36904" name="Check Box 40" hidden="1">
              <a:extLst>
                <a:ext uri="{63B3BB69-23CF-44E3-9099-C40C66FF867C}">
                  <a14:compatExt spid="_x0000_s369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23</xdr:row>
          <xdr:rowOff>28575</xdr:rowOff>
        </xdr:from>
        <xdr:to>
          <xdr:col>12</xdr:col>
          <xdr:colOff>0</xdr:colOff>
          <xdr:row>23</xdr:row>
          <xdr:rowOff>238125</xdr:rowOff>
        </xdr:to>
        <xdr:sp macro="" textlink="">
          <xdr:nvSpPr>
            <xdr:cNvPr id="36905" name="Check Box 41" hidden="1">
              <a:extLst>
                <a:ext uri="{63B3BB69-23CF-44E3-9099-C40C66FF867C}">
                  <a14:compatExt spid="_x0000_s369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23</xdr:row>
          <xdr:rowOff>38100</xdr:rowOff>
        </xdr:from>
        <xdr:to>
          <xdr:col>15</xdr:col>
          <xdr:colOff>95250</xdr:colOff>
          <xdr:row>23</xdr:row>
          <xdr:rowOff>247650</xdr:rowOff>
        </xdr:to>
        <xdr:sp macro="" textlink="">
          <xdr:nvSpPr>
            <xdr:cNvPr id="36906" name="Check Box 42" hidden="1">
              <a:extLst>
                <a:ext uri="{63B3BB69-23CF-44E3-9099-C40C66FF867C}">
                  <a14:compatExt spid="_x0000_s369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24</xdr:row>
          <xdr:rowOff>28575</xdr:rowOff>
        </xdr:from>
        <xdr:to>
          <xdr:col>12</xdr:col>
          <xdr:colOff>0</xdr:colOff>
          <xdr:row>24</xdr:row>
          <xdr:rowOff>238125</xdr:rowOff>
        </xdr:to>
        <xdr:sp macro="" textlink="">
          <xdr:nvSpPr>
            <xdr:cNvPr id="36907" name="Check Box 43" hidden="1">
              <a:extLst>
                <a:ext uri="{63B3BB69-23CF-44E3-9099-C40C66FF867C}">
                  <a14:compatExt spid="_x0000_s369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24</xdr:row>
          <xdr:rowOff>38100</xdr:rowOff>
        </xdr:from>
        <xdr:to>
          <xdr:col>15</xdr:col>
          <xdr:colOff>95250</xdr:colOff>
          <xdr:row>24</xdr:row>
          <xdr:rowOff>247650</xdr:rowOff>
        </xdr:to>
        <xdr:sp macro="" textlink="">
          <xdr:nvSpPr>
            <xdr:cNvPr id="36908" name="Check Box 44" hidden="1">
              <a:extLst>
                <a:ext uri="{63B3BB69-23CF-44E3-9099-C40C66FF867C}">
                  <a14:compatExt spid="_x0000_s369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25</xdr:row>
          <xdr:rowOff>28575</xdr:rowOff>
        </xdr:from>
        <xdr:to>
          <xdr:col>12</xdr:col>
          <xdr:colOff>0</xdr:colOff>
          <xdr:row>25</xdr:row>
          <xdr:rowOff>238125</xdr:rowOff>
        </xdr:to>
        <xdr:sp macro="" textlink="">
          <xdr:nvSpPr>
            <xdr:cNvPr id="36909" name="Check Box 45" hidden="1">
              <a:extLst>
                <a:ext uri="{63B3BB69-23CF-44E3-9099-C40C66FF867C}">
                  <a14:compatExt spid="_x0000_s369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25</xdr:row>
          <xdr:rowOff>38100</xdr:rowOff>
        </xdr:from>
        <xdr:to>
          <xdr:col>15</xdr:col>
          <xdr:colOff>95250</xdr:colOff>
          <xdr:row>25</xdr:row>
          <xdr:rowOff>247650</xdr:rowOff>
        </xdr:to>
        <xdr:sp macro="" textlink="">
          <xdr:nvSpPr>
            <xdr:cNvPr id="36910" name="Check Box 46" hidden="1">
              <a:extLst>
                <a:ext uri="{63B3BB69-23CF-44E3-9099-C40C66FF867C}">
                  <a14:compatExt spid="_x0000_s369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26</xdr:row>
          <xdr:rowOff>28575</xdr:rowOff>
        </xdr:from>
        <xdr:to>
          <xdr:col>12</xdr:col>
          <xdr:colOff>0</xdr:colOff>
          <xdr:row>26</xdr:row>
          <xdr:rowOff>238125</xdr:rowOff>
        </xdr:to>
        <xdr:sp macro="" textlink="">
          <xdr:nvSpPr>
            <xdr:cNvPr id="36911" name="Check Box 47" hidden="1">
              <a:extLst>
                <a:ext uri="{63B3BB69-23CF-44E3-9099-C40C66FF867C}">
                  <a14:compatExt spid="_x0000_s369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26</xdr:row>
          <xdr:rowOff>38100</xdr:rowOff>
        </xdr:from>
        <xdr:to>
          <xdr:col>15</xdr:col>
          <xdr:colOff>95250</xdr:colOff>
          <xdr:row>26</xdr:row>
          <xdr:rowOff>247650</xdr:rowOff>
        </xdr:to>
        <xdr:sp macro="" textlink="">
          <xdr:nvSpPr>
            <xdr:cNvPr id="36912" name="Check Box 48" hidden="1">
              <a:extLst>
                <a:ext uri="{63B3BB69-23CF-44E3-9099-C40C66FF867C}">
                  <a14:compatExt spid="_x0000_s369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27</xdr:row>
          <xdr:rowOff>28575</xdr:rowOff>
        </xdr:from>
        <xdr:to>
          <xdr:col>12</xdr:col>
          <xdr:colOff>0</xdr:colOff>
          <xdr:row>27</xdr:row>
          <xdr:rowOff>238125</xdr:rowOff>
        </xdr:to>
        <xdr:sp macro="" textlink="">
          <xdr:nvSpPr>
            <xdr:cNvPr id="36913" name="Check Box 49" hidden="1">
              <a:extLst>
                <a:ext uri="{63B3BB69-23CF-44E3-9099-C40C66FF867C}">
                  <a14:compatExt spid="_x0000_s36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27</xdr:row>
          <xdr:rowOff>38100</xdr:rowOff>
        </xdr:from>
        <xdr:to>
          <xdr:col>15</xdr:col>
          <xdr:colOff>95250</xdr:colOff>
          <xdr:row>27</xdr:row>
          <xdr:rowOff>247650</xdr:rowOff>
        </xdr:to>
        <xdr:sp macro="" textlink="">
          <xdr:nvSpPr>
            <xdr:cNvPr id="36914" name="Check Box 50" hidden="1">
              <a:extLst>
                <a:ext uri="{63B3BB69-23CF-44E3-9099-C40C66FF867C}">
                  <a14:compatExt spid="_x0000_s36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28</xdr:row>
          <xdr:rowOff>28575</xdr:rowOff>
        </xdr:from>
        <xdr:to>
          <xdr:col>12</xdr:col>
          <xdr:colOff>0</xdr:colOff>
          <xdr:row>28</xdr:row>
          <xdr:rowOff>238125</xdr:rowOff>
        </xdr:to>
        <xdr:sp macro="" textlink="">
          <xdr:nvSpPr>
            <xdr:cNvPr id="36915" name="Check Box 51" hidden="1">
              <a:extLst>
                <a:ext uri="{63B3BB69-23CF-44E3-9099-C40C66FF867C}">
                  <a14:compatExt spid="_x0000_s36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28</xdr:row>
          <xdr:rowOff>38100</xdr:rowOff>
        </xdr:from>
        <xdr:to>
          <xdr:col>15</xdr:col>
          <xdr:colOff>95250</xdr:colOff>
          <xdr:row>28</xdr:row>
          <xdr:rowOff>247650</xdr:rowOff>
        </xdr:to>
        <xdr:sp macro="" textlink="">
          <xdr:nvSpPr>
            <xdr:cNvPr id="36916" name="Check Box 52" hidden="1">
              <a:extLst>
                <a:ext uri="{63B3BB69-23CF-44E3-9099-C40C66FF867C}">
                  <a14:compatExt spid="_x0000_s36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29</xdr:row>
          <xdr:rowOff>28575</xdr:rowOff>
        </xdr:from>
        <xdr:to>
          <xdr:col>12</xdr:col>
          <xdr:colOff>0</xdr:colOff>
          <xdr:row>29</xdr:row>
          <xdr:rowOff>238125</xdr:rowOff>
        </xdr:to>
        <xdr:sp macro="" textlink="">
          <xdr:nvSpPr>
            <xdr:cNvPr id="36917" name="Check Box 53" hidden="1">
              <a:extLst>
                <a:ext uri="{63B3BB69-23CF-44E3-9099-C40C66FF867C}">
                  <a14:compatExt spid="_x0000_s36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29</xdr:row>
          <xdr:rowOff>38100</xdr:rowOff>
        </xdr:from>
        <xdr:to>
          <xdr:col>15</xdr:col>
          <xdr:colOff>95250</xdr:colOff>
          <xdr:row>29</xdr:row>
          <xdr:rowOff>247650</xdr:rowOff>
        </xdr:to>
        <xdr:sp macro="" textlink="">
          <xdr:nvSpPr>
            <xdr:cNvPr id="36918" name="Check Box 54" hidden="1">
              <a:extLst>
                <a:ext uri="{63B3BB69-23CF-44E3-9099-C40C66FF867C}">
                  <a14:compatExt spid="_x0000_s369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30</xdr:row>
          <xdr:rowOff>28575</xdr:rowOff>
        </xdr:from>
        <xdr:to>
          <xdr:col>12</xdr:col>
          <xdr:colOff>0</xdr:colOff>
          <xdr:row>30</xdr:row>
          <xdr:rowOff>238125</xdr:rowOff>
        </xdr:to>
        <xdr:sp macro="" textlink="">
          <xdr:nvSpPr>
            <xdr:cNvPr id="36919" name="Check Box 55" hidden="1">
              <a:extLst>
                <a:ext uri="{63B3BB69-23CF-44E3-9099-C40C66FF867C}">
                  <a14:compatExt spid="_x0000_s369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30</xdr:row>
          <xdr:rowOff>38100</xdr:rowOff>
        </xdr:from>
        <xdr:to>
          <xdr:col>15</xdr:col>
          <xdr:colOff>95250</xdr:colOff>
          <xdr:row>30</xdr:row>
          <xdr:rowOff>247650</xdr:rowOff>
        </xdr:to>
        <xdr:sp macro="" textlink="">
          <xdr:nvSpPr>
            <xdr:cNvPr id="36920" name="Check Box 56" hidden="1">
              <a:extLst>
                <a:ext uri="{63B3BB69-23CF-44E3-9099-C40C66FF867C}">
                  <a14:compatExt spid="_x0000_s369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31</xdr:row>
          <xdr:rowOff>28575</xdr:rowOff>
        </xdr:from>
        <xdr:to>
          <xdr:col>12</xdr:col>
          <xdr:colOff>0</xdr:colOff>
          <xdr:row>31</xdr:row>
          <xdr:rowOff>238125</xdr:rowOff>
        </xdr:to>
        <xdr:sp macro="" textlink="">
          <xdr:nvSpPr>
            <xdr:cNvPr id="36921" name="Check Box 57" hidden="1">
              <a:extLst>
                <a:ext uri="{63B3BB69-23CF-44E3-9099-C40C66FF867C}">
                  <a14:compatExt spid="_x0000_s369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31</xdr:row>
          <xdr:rowOff>38100</xdr:rowOff>
        </xdr:from>
        <xdr:to>
          <xdr:col>15</xdr:col>
          <xdr:colOff>95250</xdr:colOff>
          <xdr:row>31</xdr:row>
          <xdr:rowOff>247650</xdr:rowOff>
        </xdr:to>
        <xdr:sp macro="" textlink="">
          <xdr:nvSpPr>
            <xdr:cNvPr id="36922" name="Check Box 58" hidden="1">
              <a:extLst>
                <a:ext uri="{63B3BB69-23CF-44E3-9099-C40C66FF867C}">
                  <a14:compatExt spid="_x0000_s36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32</xdr:row>
          <xdr:rowOff>28575</xdr:rowOff>
        </xdr:from>
        <xdr:to>
          <xdr:col>12</xdr:col>
          <xdr:colOff>0</xdr:colOff>
          <xdr:row>32</xdr:row>
          <xdr:rowOff>238125</xdr:rowOff>
        </xdr:to>
        <xdr:sp macro="" textlink="">
          <xdr:nvSpPr>
            <xdr:cNvPr id="36923" name="Check Box 59" hidden="1">
              <a:extLst>
                <a:ext uri="{63B3BB69-23CF-44E3-9099-C40C66FF867C}">
                  <a14:compatExt spid="_x0000_s36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32</xdr:row>
          <xdr:rowOff>38100</xdr:rowOff>
        </xdr:from>
        <xdr:to>
          <xdr:col>15</xdr:col>
          <xdr:colOff>95250</xdr:colOff>
          <xdr:row>32</xdr:row>
          <xdr:rowOff>247650</xdr:rowOff>
        </xdr:to>
        <xdr:sp macro="" textlink="">
          <xdr:nvSpPr>
            <xdr:cNvPr id="36924" name="Check Box 60" hidden="1">
              <a:extLst>
                <a:ext uri="{63B3BB69-23CF-44E3-9099-C40C66FF867C}">
                  <a14:compatExt spid="_x0000_s36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63" Type="http://schemas.openxmlformats.org/officeDocument/2006/relationships/ctrlProp" Target="../ctrlProps/ctrlProp58.x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62" Type="http://schemas.openxmlformats.org/officeDocument/2006/relationships/ctrlProp" Target="../ctrlProps/ctrlProp5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61" Type="http://schemas.openxmlformats.org/officeDocument/2006/relationships/ctrlProp" Target="../ctrlProps/ctrlProp56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64" Type="http://schemas.openxmlformats.org/officeDocument/2006/relationships/ctrlProp" Target="../ctrlProps/ctrlProp59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50.xml"/><Relationship Id="rId18" Type="http://schemas.openxmlformats.org/officeDocument/2006/relationships/ctrlProp" Target="../ctrlProps/ctrlProp555.xml"/><Relationship Id="rId26" Type="http://schemas.openxmlformats.org/officeDocument/2006/relationships/ctrlProp" Target="../ctrlProps/ctrlProp563.xml"/><Relationship Id="rId39" Type="http://schemas.openxmlformats.org/officeDocument/2006/relationships/ctrlProp" Target="../ctrlProps/ctrlProp576.xml"/><Relationship Id="rId21" Type="http://schemas.openxmlformats.org/officeDocument/2006/relationships/ctrlProp" Target="../ctrlProps/ctrlProp558.xml"/><Relationship Id="rId34" Type="http://schemas.openxmlformats.org/officeDocument/2006/relationships/ctrlProp" Target="../ctrlProps/ctrlProp571.xml"/><Relationship Id="rId42" Type="http://schemas.openxmlformats.org/officeDocument/2006/relationships/ctrlProp" Target="../ctrlProps/ctrlProp579.xml"/><Relationship Id="rId47" Type="http://schemas.openxmlformats.org/officeDocument/2006/relationships/ctrlProp" Target="../ctrlProps/ctrlProp584.xml"/><Relationship Id="rId50" Type="http://schemas.openxmlformats.org/officeDocument/2006/relationships/ctrlProp" Target="../ctrlProps/ctrlProp587.xml"/><Relationship Id="rId55" Type="http://schemas.openxmlformats.org/officeDocument/2006/relationships/ctrlProp" Target="../ctrlProps/ctrlProp592.xml"/><Relationship Id="rId63" Type="http://schemas.openxmlformats.org/officeDocument/2006/relationships/ctrlProp" Target="../ctrlProps/ctrlProp600.xml"/><Relationship Id="rId7" Type="http://schemas.openxmlformats.org/officeDocument/2006/relationships/ctrlProp" Target="../ctrlProps/ctrlProp544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553.xml"/><Relationship Id="rId20" Type="http://schemas.openxmlformats.org/officeDocument/2006/relationships/ctrlProp" Target="../ctrlProps/ctrlProp557.xml"/><Relationship Id="rId29" Type="http://schemas.openxmlformats.org/officeDocument/2006/relationships/ctrlProp" Target="../ctrlProps/ctrlProp566.xml"/><Relationship Id="rId41" Type="http://schemas.openxmlformats.org/officeDocument/2006/relationships/ctrlProp" Target="../ctrlProps/ctrlProp578.xml"/><Relationship Id="rId54" Type="http://schemas.openxmlformats.org/officeDocument/2006/relationships/ctrlProp" Target="../ctrlProps/ctrlProp591.xml"/><Relationship Id="rId62" Type="http://schemas.openxmlformats.org/officeDocument/2006/relationships/ctrlProp" Target="../ctrlProps/ctrlProp59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543.xml"/><Relationship Id="rId11" Type="http://schemas.openxmlformats.org/officeDocument/2006/relationships/ctrlProp" Target="../ctrlProps/ctrlProp548.xml"/><Relationship Id="rId24" Type="http://schemas.openxmlformats.org/officeDocument/2006/relationships/ctrlProp" Target="../ctrlProps/ctrlProp561.xml"/><Relationship Id="rId32" Type="http://schemas.openxmlformats.org/officeDocument/2006/relationships/ctrlProp" Target="../ctrlProps/ctrlProp569.xml"/><Relationship Id="rId37" Type="http://schemas.openxmlformats.org/officeDocument/2006/relationships/ctrlProp" Target="../ctrlProps/ctrlProp574.xml"/><Relationship Id="rId40" Type="http://schemas.openxmlformats.org/officeDocument/2006/relationships/ctrlProp" Target="../ctrlProps/ctrlProp577.xml"/><Relationship Id="rId45" Type="http://schemas.openxmlformats.org/officeDocument/2006/relationships/ctrlProp" Target="../ctrlProps/ctrlProp582.xml"/><Relationship Id="rId53" Type="http://schemas.openxmlformats.org/officeDocument/2006/relationships/ctrlProp" Target="../ctrlProps/ctrlProp590.xml"/><Relationship Id="rId58" Type="http://schemas.openxmlformats.org/officeDocument/2006/relationships/ctrlProp" Target="../ctrlProps/ctrlProp595.xml"/><Relationship Id="rId5" Type="http://schemas.openxmlformats.org/officeDocument/2006/relationships/ctrlProp" Target="../ctrlProps/ctrlProp542.xml"/><Relationship Id="rId15" Type="http://schemas.openxmlformats.org/officeDocument/2006/relationships/ctrlProp" Target="../ctrlProps/ctrlProp552.xml"/><Relationship Id="rId23" Type="http://schemas.openxmlformats.org/officeDocument/2006/relationships/ctrlProp" Target="../ctrlProps/ctrlProp560.xml"/><Relationship Id="rId28" Type="http://schemas.openxmlformats.org/officeDocument/2006/relationships/ctrlProp" Target="../ctrlProps/ctrlProp565.xml"/><Relationship Id="rId36" Type="http://schemas.openxmlformats.org/officeDocument/2006/relationships/ctrlProp" Target="../ctrlProps/ctrlProp573.xml"/><Relationship Id="rId49" Type="http://schemas.openxmlformats.org/officeDocument/2006/relationships/ctrlProp" Target="../ctrlProps/ctrlProp586.xml"/><Relationship Id="rId57" Type="http://schemas.openxmlformats.org/officeDocument/2006/relationships/ctrlProp" Target="../ctrlProps/ctrlProp594.xml"/><Relationship Id="rId61" Type="http://schemas.openxmlformats.org/officeDocument/2006/relationships/ctrlProp" Target="../ctrlProps/ctrlProp598.xml"/><Relationship Id="rId10" Type="http://schemas.openxmlformats.org/officeDocument/2006/relationships/ctrlProp" Target="../ctrlProps/ctrlProp547.xml"/><Relationship Id="rId19" Type="http://schemas.openxmlformats.org/officeDocument/2006/relationships/ctrlProp" Target="../ctrlProps/ctrlProp556.xml"/><Relationship Id="rId31" Type="http://schemas.openxmlformats.org/officeDocument/2006/relationships/ctrlProp" Target="../ctrlProps/ctrlProp568.xml"/><Relationship Id="rId44" Type="http://schemas.openxmlformats.org/officeDocument/2006/relationships/ctrlProp" Target="../ctrlProps/ctrlProp581.xml"/><Relationship Id="rId52" Type="http://schemas.openxmlformats.org/officeDocument/2006/relationships/ctrlProp" Target="../ctrlProps/ctrlProp589.xml"/><Relationship Id="rId60" Type="http://schemas.openxmlformats.org/officeDocument/2006/relationships/ctrlProp" Target="../ctrlProps/ctrlProp597.xml"/><Relationship Id="rId4" Type="http://schemas.openxmlformats.org/officeDocument/2006/relationships/ctrlProp" Target="../ctrlProps/ctrlProp541.xml"/><Relationship Id="rId9" Type="http://schemas.openxmlformats.org/officeDocument/2006/relationships/ctrlProp" Target="../ctrlProps/ctrlProp546.xml"/><Relationship Id="rId14" Type="http://schemas.openxmlformats.org/officeDocument/2006/relationships/ctrlProp" Target="../ctrlProps/ctrlProp551.xml"/><Relationship Id="rId22" Type="http://schemas.openxmlformats.org/officeDocument/2006/relationships/ctrlProp" Target="../ctrlProps/ctrlProp559.xml"/><Relationship Id="rId27" Type="http://schemas.openxmlformats.org/officeDocument/2006/relationships/ctrlProp" Target="../ctrlProps/ctrlProp564.xml"/><Relationship Id="rId30" Type="http://schemas.openxmlformats.org/officeDocument/2006/relationships/ctrlProp" Target="../ctrlProps/ctrlProp567.xml"/><Relationship Id="rId35" Type="http://schemas.openxmlformats.org/officeDocument/2006/relationships/ctrlProp" Target="../ctrlProps/ctrlProp572.xml"/><Relationship Id="rId43" Type="http://schemas.openxmlformats.org/officeDocument/2006/relationships/ctrlProp" Target="../ctrlProps/ctrlProp580.xml"/><Relationship Id="rId48" Type="http://schemas.openxmlformats.org/officeDocument/2006/relationships/ctrlProp" Target="../ctrlProps/ctrlProp585.xml"/><Relationship Id="rId56" Type="http://schemas.openxmlformats.org/officeDocument/2006/relationships/ctrlProp" Target="../ctrlProps/ctrlProp593.xml"/><Relationship Id="rId8" Type="http://schemas.openxmlformats.org/officeDocument/2006/relationships/ctrlProp" Target="../ctrlProps/ctrlProp545.xml"/><Relationship Id="rId51" Type="http://schemas.openxmlformats.org/officeDocument/2006/relationships/ctrlProp" Target="../ctrlProps/ctrlProp588.xml"/><Relationship Id="rId3" Type="http://schemas.openxmlformats.org/officeDocument/2006/relationships/vmlDrawing" Target="../drawings/vmlDrawing10.vml"/><Relationship Id="rId12" Type="http://schemas.openxmlformats.org/officeDocument/2006/relationships/ctrlProp" Target="../ctrlProps/ctrlProp549.xml"/><Relationship Id="rId17" Type="http://schemas.openxmlformats.org/officeDocument/2006/relationships/ctrlProp" Target="../ctrlProps/ctrlProp554.xml"/><Relationship Id="rId25" Type="http://schemas.openxmlformats.org/officeDocument/2006/relationships/ctrlProp" Target="../ctrlProps/ctrlProp562.xml"/><Relationship Id="rId33" Type="http://schemas.openxmlformats.org/officeDocument/2006/relationships/ctrlProp" Target="../ctrlProps/ctrlProp570.xml"/><Relationship Id="rId38" Type="http://schemas.openxmlformats.org/officeDocument/2006/relationships/ctrlProp" Target="../ctrlProps/ctrlProp575.xml"/><Relationship Id="rId46" Type="http://schemas.openxmlformats.org/officeDocument/2006/relationships/ctrlProp" Target="../ctrlProps/ctrlProp583.xml"/><Relationship Id="rId59" Type="http://schemas.openxmlformats.org/officeDocument/2006/relationships/ctrlProp" Target="../ctrlProps/ctrlProp596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10.xml"/><Relationship Id="rId18" Type="http://schemas.openxmlformats.org/officeDocument/2006/relationships/ctrlProp" Target="../ctrlProps/ctrlProp615.xml"/><Relationship Id="rId26" Type="http://schemas.openxmlformats.org/officeDocument/2006/relationships/ctrlProp" Target="../ctrlProps/ctrlProp623.xml"/><Relationship Id="rId39" Type="http://schemas.openxmlformats.org/officeDocument/2006/relationships/ctrlProp" Target="../ctrlProps/ctrlProp636.xml"/><Relationship Id="rId21" Type="http://schemas.openxmlformats.org/officeDocument/2006/relationships/ctrlProp" Target="../ctrlProps/ctrlProp618.xml"/><Relationship Id="rId34" Type="http://schemas.openxmlformats.org/officeDocument/2006/relationships/ctrlProp" Target="../ctrlProps/ctrlProp631.xml"/><Relationship Id="rId42" Type="http://schemas.openxmlformats.org/officeDocument/2006/relationships/ctrlProp" Target="../ctrlProps/ctrlProp639.xml"/><Relationship Id="rId47" Type="http://schemas.openxmlformats.org/officeDocument/2006/relationships/ctrlProp" Target="../ctrlProps/ctrlProp644.xml"/><Relationship Id="rId50" Type="http://schemas.openxmlformats.org/officeDocument/2006/relationships/ctrlProp" Target="../ctrlProps/ctrlProp647.xml"/><Relationship Id="rId55" Type="http://schemas.openxmlformats.org/officeDocument/2006/relationships/ctrlProp" Target="../ctrlProps/ctrlProp652.xml"/><Relationship Id="rId63" Type="http://schemas.openxmlformats.org/officeDocument/2006/relationships/ctrlProp" Target="../ctrlProps/ctrlProp660.xml"/><Relationship Id="rId7" Type="http://schemas.openxmlformats.org/officeDocument/2006/relationships/ctrlProp" Target="../ctrlProps/ctrlProp604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613.xml"/><Relationship Id="rId20" Type="http://schemas.openxmlformats.org/officeDocument/2006/relationships/ctrlProp" Target="../ctrlProps/ctrlProp617.xml"/><Relationship Id="rId29" Type="http://schemas.openxmlformats.org/officeDocument/2006/relationships/ctrlProp" Target="../ctrlProps/ctrlProp626.xml"/><Relationship Id="rId41" Type="http://schemas.openxmlformats.org/officeDocument/2006/relationships/ctrlProp" Target="../ctrlProps/ctrlProp638.xml"/><Relationship Id="rId54" Type="http://schemas.openxmlformats.org/officeDocument/2006/relationships/ctrlProp" Target="../ctrlProps/ctrlProp651.xml"/><Relationship Id="rId62" Type="http://schemas.openxmlformats.org/officeDocument/2006/relationships/ctrlProp" Target="../ctrlProps/ctrlProp659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603.xml"/><Relationship Id="rId11" Type="http://schemas.openxmlformats.org/officeDocument/2006/relationships/ctrlProp" Target="../ctrlProps/ctrlProp608.xml"/><Relationship Id="rId24" Type="http://schemas.openxmlformats.org/officeDocument/2006/relationships/ctrlProp" Target="../ctrlProps/ctrlProp621.xml"/><Relationship Id="rId32" Type="http://schemas.openxmlformats.org/officeDocument/2006/relationships/ctrlProp" Target="../ctrlProps/ctrlProp629.xml"/><Relationship Id="rId37" Type="http://schemas.openxmlformats.org/officeDocument/2006/relationships/ctrlProp" Target="../ctrlProps/ctrlProp634.xml"/><Relationship Id="rId40" Type="http://schemas.openxmlformats.org/officeDocument/2006/relationships/ctrlProp" Target="../ctrlProps/ctrlProp637.xml"/><Relationship Id="rId45" Type="http://schemas.openxmlformats.org/officeDocument/2006/relationships/ctrlProp" Target="../ctrlProps/ctrlProp642.xml"/><Relationship Id="rId53" Type="http://schemas.openxmlformats.org/officeDocument/2006/relationships/ctrlProp" Target="../ctrlProps/ctrlProp650.xml"/><Relationship Id="rId58" Type="http://schemas.openxmlformats.org/officeDocument/2006/relationships/ctrlProp" Target="../ctrlProps/ctrlProp655.xml"/><Relationship Id="rId5" Type="http://schemas.openxmlformats.org/officeDocument/2006/relationships/ctrlProp" Target="../ctrlProps/ctrlProp602.xml"/><Relationship Id="rId15" Type="http://schemas.openxmlformats.org/officeDocument/2006/relationships/ctrlProp" Target="../ctrlProps/ctrlProp612.xml"/><Relationship Id="rId23" Type="http://schemas.openxmlformats.org/officeDocument/2006/relationships/ctrlProp" Target="../ctrlProps/ctrlProp620.xml"/><Relationship Id="rId28" Type="http://schemas.openxmlformats.org/officeDocument/2006/relationships/ctrlProp" Target="../ctrlProps/ctrlProp625.xml"/><Relationship Id="rId36" Type="http://schemas.openxmlformats.org/officeDocument/2006/relationships/ctrlProp" Target="../ctrlProps/ctrlProp633.xml"/><Relationship Id="rId49" Type="http://schemas.openxmlformats.org/officeDocument/2006/relationships/ctrlProp" Target="../ctrlProps/ctrlProp646.xml"/><Relationship Id="rId57" Type="http://schemas.openxmlformats.org/officeDocument/2006/relationships/ctrlProp" Target="../ctrlProps/ctrlProp654.xml"/><Relationship Id="rId61" Type="http://schemas.openxmlformats.org/officeDocument/2006/relationships/ctrlProp" Target="../ctrlProps/ctrlProp658.xml"/><Relationship Id="rId10" Type="http://schemas.openxmlformats.org/officeDocument/2006/relationships/ctrlProp" Target="../ctrlProps/ctrlProp607.xml"/><Relationship Id="rId19" Type="http://schemas.openxmlformats.org/officeDocument/2006/relationships/ctrlProp" Target="../ctrlProps/ctrlProp616.xml"/><Relationship Id="rId31" Type="http://schemas.openxmlformats.org/officeDocument/2006/relationships/ctrlProp" Target="../ctrlProps/ctrlProp628.xml"/><Relationship Id="rId44" Type="http://schemas.openxmlformats.org/officeDocument/2006/relationships/ctrlProp" Target="../ctrlProps/ctrlProp641.xml"/><Relationship Id="rId52" Type="http://schemas.openxmlformats.org/officeDocument/2006/relationships/ctrlProp" Target="../ctrlProps/ctrlProp649.xml"/><Relationship Id="rId60" Type="http://schemas.openxmlformats.org/officeDocument/2006/relationships/ctrlProp" Target="../ctrlProps/ctrlProp657.xml"/><Relationship Id="rId4" Type="http://schemas.openxmlformats.org/officeDocument/2006/relationships/ctrlProp" Target="../ctrlProps/ctrlProp601.xml"/><Relationship Id="rId9" Type="http://schemas.openxmlformats.org/officeDocument/2006/relationships/ctrlProp" Target="../ctrlProps/ctrlProp606.xml"/><Relationship Id="rId14" Type="http://schemas.openxmlformats.org/officeDocument/2006/relationships/ctrlProp" Target="../ctrlProps/ctrlProp611.xml"/><Relationship Id="rId22" Type="http://schemas.openxmlformats.org/officeDocument/2006/relationships/ctrlProp" Target="../ctrlProps/ctrlProp619.xml"/><Relationship Id="rId27" Type="http://schemas.openxmlformats.org/officeDocument/2006/relationships/ctrlProp" Target="../ctrlProps/ctrlProp624.xml"/><Relationship Id="rId30" Type="http://schemas.openxmlformats.org/officeDocument/2006/relationships/ctrlProp" Target="../ctrlProps/ctrlProp627.xml"/><Relationship Id="rId35" Type="http://schemas.openxmlformats.org/officeDocument/2006/relationships/ctrlProp" Target="../ctrlProps/ctrlProp632.xml"/><Relationship Id="rId43" Type="http://schemas.openxmlformats.org/officeDocument/2006/relationships/ctrlProp" Target="../ctrlProps/ctrlProp640.xml"/><Relationship Id="rId48" Type="http://schemas.openxmlformats.org/officeDocument/2006/relationships/ctrlProp" Target="../ctrlProps/ctrlProp645.xml"/><Relationship Id="rId56" Type="http://schemas.openxmlformats.org/officeDocument/2006/relationships/ctrlProp" Target="../ctrlProps/ctrlProp653.xml"/><Relationship Id="rId8" Type="http://schemas.openxmlformats.org/officeDocument/2006/relationships/ctrlProp" Target="../ctrlProps/ctrlProp605.xml"/><Relationship Id="rId51" Type="http://schemas.openxmlformats.org/officeDocument/2006/relationships/ctrlProp" Target="../ctrlProps/ctrlProp648.xml"/><Relationship Id="rId3" Type="http://schemas.openxmlformats.org/officeDocument/2006/relationships/vmlDrawing" Target="../drawings/vmlDrawing11.vml"/><Relationship Id="rId12" Type="http://schemas.openxmlformats.org/officeDocument/2006/relationships/ctrlProp" Target="../ctrlProps/ctrlProp609.xml"/><Relationship Id="rId17" Type="http://schemas.openxmlformats.org/officeDocument/2006/relationships/ctrlProp" Target="../ctrlProps/ctrlProp614.xml"/><Relationship Id="rId25" Type="http://schemas.openxmlformats.org/officeDocument/2006/relationships/ctrlProp" Target="../ctrlProps/ctrlProp622.xml"/><Relationship Id="rId33" Type="http://schemas.openxmlformats.org/officeDocument/2006/relationships/ctrlProp" Target="../ctrlProps/ctrlProp630.xml"/><Relationship Id="rId38" Type="http://schemas.openxmlformats.org/officeDocument/2006/relationships/ctrlProp" Target="../ctrlProps/ctrlProp635.xml"/><Relationship Id="rId46" Type="http://schemas.openxmlformats.org/officeDocument/2006/relationships/ctrlProp" Target="../ctrlProps/ctrlProp643.xml"/><Relationship Id="rId59" Type="http://schemas.openxmlformats.org/officeDocument/2006/relationships/ctrlProp" Target="../ctrlProps/ctrlProp656.xm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70.xml"/><Relationship Id="rId18" Type="http://schemas.openxmlformats.org/officeDocument/2006/relationships/ctrlProp" Target="../ctrlProps/ctrlProp675.xml"/><Relationship Id="rId26" Type="http://schemas.openxmlformats.org/officeDocument/2006/relationships/ctrlProp" Target="../ctrlProps/ctrlProp683.xml"/><Relationship Id="rId39" Type="http://schemas.openxmlformats.org/officeDocument/2006/relationships/ctrlProp" Target="../ctrlProps/ctrlProp696.xml"/><Relationship Id="rId21" Type="http://schemas.openxmlformats.org/officeDocument/2006/relationships/ctrlProp" Target="../ctrlProps/ctrlProp678.xml"/><Relationship Id="rId34" Type="http://schemas.openxmlformats.org/officeDocument/2006/relationships/ctrlProp" Target="../ctrlProps/ctrlProp691.xml"/><Relationship Id="rId42" Type="http://schemas.openxmlformats.org/officeDocument/2006/relationships/ctrlProp" Target="../ctrlProps/ctrlProp699.xml"/><Relationship Id="rId47" Type="http://schemas.openxmlformats.org/officeDocument/2006/relationships/ctrlProp" Target="../ctrlProps/ctrlProp704.xml"/><Relationship Id="rId50" Type="http://schemas.openxmlformats.org/officeDocument/2006/relationships/ctrlProp" Target="../ctrlProps/ctrlProp707.xml"/><Relationship Id="rId55" Type="http://schemas.openxmlformats.org/officeDocument/2006/relationships/ctrlProp" Target="../ctrlProps/ctrlProp712.xml"/><Relationship Id="rId63" Type="http://schemas.openxmlformats.org/officeDocument/2006/relationships/ctrlProp" Target="../ctrlProps/ctrlProp720.xml"/><Relationship Id="rId7" Type="http://schemas.openxmlformats.org/officeDocument/2006/relationships/ctrlProp" Target="../ctrlProps/ctrlProp664.xml"/><Relationship Id="rId2" Type="http://schemas.openxmlformats.org/officeDocument/2006/relationships/drawing" Target="../drawings/drawing12.xml"/><Relationship Id="rId16" Type="http://schemas.openxmlformats.org/officeDocument/2006/relationships/ctrlProp" Target="../ctrlProps/ctrlProp673.xml"/><Relationship Id="rId20" Type="http://schemas.openxmlformats.org/officeDocument/2006/relationships/ctrlProp" Target="../ctrlProps/ctrlProp677.xml"/><Relationship Id="rId29" Type="http://schemas.openxmlformats.org/officeDocument/2006/relationships/ctrlProp" Target="../ctrlProps/ctrlProp686.xml"/><Relationship Id="rId41" Type="http://schemas.openxmlformats.org/officeDocument/2006/relationships/ctrlProp" Target="../ctrlProps/ctrlProp698.xml"/><Relationship Id="rId54" Type="http://schemas.openxmlformats.org/officeDocument/2006/relationships/ctrlProp" Target="../ctrlProps/ctrlProp711.xml"/><Relationship Id="rId62" Type="http://schemas.openxmlformats.org/officeDocument/2006/relationships/ctrlProp" Target="../ctrlProps/ctrlProp719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663.xml"/><Relationship Id="rId11" Type="http://schemas.openxmlformats.org/officeDocument/2006/relationships/ctrlProp" Target="../ctrlProps/ctrlProp668.xml"/><Relationship Id="rId24" Type="http://schemas.openxmlformats.org/officeDocument/2006/relationships/ctrlProp" Target="../ctrlProps/ctrlProp681.xml"/><Relationship Id="rId32" Type="http://schemas.openxmlformats.org/officeDocument/2006/relationships/ctrlProp" Target="../ctrlProps/ctrlProp689.xml"/><Relationship Id="rId37" Type="http://schemas.openxmlformats.org/officeDocument/2006/relationships/ctrlProp" Target="../ctrlProps/ctrlProp694.xml"/><Relationship Id="rId40" Type="http://schemas.openxmlformats.org/officeDocument/2006/relationships/ctrlProp" Target="../ctrlProps/ctrlProp697.xml"/><Relationship Id="rId45" Type="http://schemas.openxmlformats.org/officeDocument/2006/relationships/ctrlProp" Target="../ctrlProps/ctrlProp702.xml"/><Relationship Id="rId53" Type="http://schemas.openxmlformats.org/officeDocument/2006/relationships/ctrlProp" Target="../ctrlProps/ctrlProp710.xml"/><Relationship Id="rId58" Type="http://schemas.openxmlformats.org/officeDocument/2006/relationships/ctrlProp" Target="../ctrlProps/ctrlProp715.xml"/><Relationship Id="rId5" Type="http://schemas.openxmlformats.org/officeDocument/2006/relationships/ctrlProp" Target="../ctrlProps/ctrlProp662.xml"/><Relationship Id="rId15" Type="http://schemas.openxmlformats.org/officeDocument/2006/relationships/ctrlProp" Target="../ctrlProps/ctrlProp672.xml"/><Relationship Id="rId23" Type="http://schemas.openxmlformats.org/officeDocument/2006/relationships/ctrlProp" Target="../ctrlProps/ctrlProp680.xml"/><Relationship Id="rId28" Type="http://schemas.openxmlformats.org/officeDocument/2006/relationships/ctrlProp" Target="../ctrlProps/ctrlProp685.xml"/><Relationship Id="rId36" Type="http://schemas.openxmlformats.org/officeDocument/2006/relationships/ctrlProp" Target="../ctrlProps/ctrlProp693.xml"/><Relationship Id="rId49" Type="http://schemas.openxmlformats.org/officeDocument/2006/relationships/ctrlProp" Target="../ctrlProps/ctrlProp706.xml"/><Relationship Id="rId57" Type="http://schemas.openxmlformats.org/officeDocument/2006/relationships/ctrlProp" Target="../ctrlProps/ctrlProp714.xml"/><Relationship Id="rId61" Type="http://schemas.openxmlformats.org/officeDocument/2006/relationships/ctrlProp" Target="../ctrlProps/ctrlProp718.xml"/><Relationship Id="rId10" Type="http://schemas.openxmlformats.org/officeDocument/2006/relationships/ctrlProp" Target="../ctrlProps/ctrlProp667.xml"/><Relationship Id="rId19" Type="http://schemas.openxmlformats.org/officeDocument/2006/relationships/ctrlProp" Target="../ctrlProps/ctrlProp676.xml"/><Relationship Id="rId31" Type="http://schemas.openxmlformats.org/officeDocument/2006/relationships/ctrlProp" Target="../ctrlProps/ctrlProp688.xml"/><Relationship Id="rId44" Type="http://schemas.openxmlformats.org/officeDocument/2006/relationships/ctrlProp" Target="../ctrlProps/ctrlProp701.xml"/><Relationship Id="rId52" Type="http://schemas.openxmlformats.org/officeDocument/2006/relationships/ctrlProp" Target="../ctrlProps/ctrlProp709.xml"/><Relationship Id="rId60" Type="http://schemas.openxmlformats.org/officeDocument/2006/relationships/ctrlProp" Target="../ctrlProps/ctrlProp717.xml"/><Relationship Id="rId4" Type="http://schemas.openxmlformats.org/officeDocument/2006/relationships/ctrlProp" Target="../ctrlProps/ctrlProp661.xml"/><Relationship Id="rId9" Type="http://schemas.openxmlformats.org/officeDocument/2006/relationships/ctrlProp" Target="../ctrlProps/ctrlProp666.xml"/><Relationship Id="rId14" Type="http://schemas.openxmlformats.org/officeDocument/2006/relationships/ctrlProp" Target="../ctrlProps/ctrlProp671.xml"/><Relationship Id="rId22" Type="http://schemas.openxmlformats.org/officeDocument/2006/relationships/ctrlProp" Target="../ctrlProps/ctrlProp679.xml"/><Relationship Id="rId27" Type="http://schemas.openxmlformats.org/officeDocument/2006/relationships/ctrlProp" Target="../ctrlProps/ctrlProp684.xml"/><Relationship Id="rId30" Type="http://schemas.openxmlformats.org/officeDocument/2006/relationships/ctrlProp" Target="../ctrlProps/ctrlProp687.xml"/><Relationship Id="rId35" Type="http://schemas.openxmlformats.org/officeDocument/2006/relationships/ctrlProp" Target="../ctrlProps/ctrlProp692.xml"/><Relationship Id="rId43" Type="http://schemas.openxmlformats.org/officeDocument/2006/relationships/ctrlProp" Target="../ctrlProps/ctrlProp700.xml"/><Relationship Id="rId48" Type="http://schemas.openxmlformats.org/officeDocument/2006/relationships/ctrlProp" Target="../ctrlProps/ctrlProp705.xml"/><Relationship Id="rId56" Type="http://schemas.openxmlformats.org/officeDocument/2006/relationships/ctrlProp" Target="../ctrlProps/ctrlProp713.xml"/><Relationship Id="rId8" Type="http://schemas.openxmlformats.org/officeDocument/2006/relationships/ctrlProp" Target="../ctrlProps/ctrlProp665.xml"/><Relationship Id="rId51" Type="http://schemas.openxmlformats.org/officeDocument/2006/relationships/ctrlProp" Target="../ctrlProps/ctrlProp708.xml"/><Relationship Id="rId3" Type="http://schemas.openxmlformats.org/officeDocument/2006/relationships/vmlDrawing" Target="../drawings/vmlDrawing12.vml"/><Relationship Id="rId12" Type="http://schemas.openxmlformats.org/officeDocument/2006/relationships/ctrlProp" Target="../ctrlProps/ctrlProp669.xml"/><Relationship Id="rId17" Type="http://schemas.openxmlformats.org/officeDocument/2006/relationships/ctrlProp" Target="../ctrlProps/ctrlProp674.xml"/><Relationship Id="rId25" Type="http://schemas.openxmlformats.org/officeDocument/2006/relationships/ctrlProp" Target="../ctrlProps/ctrlProp682.xml"/><Relationship Id="rId33" Type="http://schemas.openxmlformats.org/officeDocument/2006/relationships/ctrlProp" Target="../ctrlProps/ctrlProp690.xml"/><Relationship Id="rId38" Type="http://schemas.openxmlformats.org/officeDocument/2006/relationships/ctrlProp" Target="../ctrlProps/ctrlProp695.xml"/><Relationship Id="rId46" Type="http://schemas.openxmlformats.org/officeDocument/2006/relationships/ctrlProp" Target="../ctrlProps/ctrlProp703.xml"/><Relationship Id="rId59" Type="http://schemas.openxmlformats.org/officeDocument/2006/relationships/ctrlProp" Target="../ctrlProps/ctrlProp716.xm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30.xml"/><Relationship Id="rId18" Type="http://schemas.openxmlformats.org/officeDocument/2006/relationships/ctrlProp" Target="../ctrlProps/ctrlProp735.xml"/><Relationship Id="rId26" Type="http://schemas.openxmlformats.org/officeDocument/2006/relationships/ctrlProp" Target="../ctrlProps/ctrlProp743.xml"/><Relationship Id="rId39" Type="http://schemas.openxmlformats.org/officeDocument/2006/relationships/ctrlProp" Target="../ctrlProps/ctrlProp756.xml"/><Relationship Id="rId21" Type="http://schemas.openxmlformats.org/officeDocument/2006/relationships/ctrlProp" Target="../ctrlProps/ctrlProp738.xml"/><Relationship Id="rId34" Type="http://schemas.openxmlformats.org/officeDocument/2006/relationships/ctrlProp" Target="../ctrlProps/ctrlProp751.xml"/><Relationship Id="rId42" Type="http://schemas.openxmlformats.org/officeDocument/2006/relationships/ctrlProp" Target="../ctrlProps/ctrlProp759.xml"/><Relationship Id="rId47" Type="http://schemas.openxmlformats.org/officeDocument/2006/relationships/ctrlProp" Target="../ctrlProps/ctrlProp764.xml"/><Relationship Id="rId50" Type="http://schemas.openxmlformats.org/officeDocument/2006/relationships/ctrlProp" Target="../ctrlProps/ctrlProp767.xml"/><Relationship Id="rId55" Type="http://schemas.openxmlformats.org/officeDocument/2006/relationships/ctrlProp" Target="../ctrlProps/ctrlProp772.xml"/><Relationship Id="rId63" Type="http://schemas.openxmlformats.org/officeDocument/2006/relationships/ctrlProp" Target="../ctrlProps/ctrlProp780.xml"/><Relationship Id="rId7" Type="http://schemas.openxmlformats.org/officeDocument/2006/relationships/ctrlProp" Target="../ctrlProps/ctrlProp724.xml"/><Relationship Id="rId2" Type="http://schemas.openxmlformats.org/officeDocument/2006/relationships/drawing" Target="../drawings/drawing13.xml"/><Relationship Id="rId16" Type="http://schemas.openxmlformats.org/officeDocument/2006/relationships/ctrlProp" Target="../ctrlProps/ctrlProp733.xml"/><Relationship Id="rId20" Type="http://schemas.openxmlformats.org/officeDocument/2006/relationships/ctrlProp" Target="../ctrlProps/ctrlProp737.xml"/><Relationship Id="rId29" Type="http://schemas.openxmlformats.org/officeDocument/2006/relationships/ctrlProp" Target="../ctrlProps/ctrlProp746.xml"/><Relationship Id="rId41" Type="http://schemas.openxmlformats.org/officeDocument/2006/relationships/ctrlProp" Target="../ctrlProps/ctrlProp758.xml"/><Relationship Id="rId54" Type="http://schemas.openxmlformats.org/officeDocument/2006/relationships/ctrlProp" Target="../ctrlProps/ctrlProp771.xml"/><Relationship Id="rId62" Type="http://schemas.openxmlformats.org/officeDocument/2006/relationships/ctrlProp" Target="../ctrlProps/ctrlProp779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723.xml"/><Relationship Id="rId11" Type="http://schemas.openxmlformats.org/officeDocument/2006/relationships/ctrlProp" Target="../ctrlProps/ctrlProp728.xml"/><Relationship Id="rId24" Type="http://schemas.openxmlformats.org/officeDocument/2006/relationships/ctrlProp" Target="../ctrlProps/ctrlProp741.xml"/><Relationship Id="rId32" Type="http://schemas.openxmlformats.org/officeDocument/2006/relationships/ctrlProp" Target="../ctrlProps/ctrlProp749.xml"/><Relationship Id="rId37" Type="http://schemas.openxmlformats.org/officeDocument/2006/relationships/ctrlProp" Target="../ctrlProps/ctrlProp754.xml"/><Relationship Id="rId40" Type="http://schemas.openxmlformats.org/officeDocument/2006/relationships/ctrlProp" Target="../ctrlProps/ctrlProp757.xml"/><Relationship Id="rId45" Type="http://schemas.openxmlformats.org/officeDocument/2006/relationships/ctrlProp" Target="../ctrlProps/ctrlProp762.xml"/><Relationship Id="rId53" Type="http://schemas.openxmlformats.org/officeDocument/2006/relationships/ctrlProp" Target="../ctrlProps/ctrlProp770.xml"/><Relationship Id="rId58" Type="http://schemas.openxmlformats.org/officeDocument/2006/relationships/ctrlProp" Target="../ctrlProps/ctrlProp775.xml"/><Relationship Id="rId5" Type="http://schemas.openxmlformats.org/officeDocument/2006/relationships/ctrlProp" Target="../ctrlProps/ctrlProp722.xml"/><Relationship Id="rId15" Type="http://schemas.openxmlformats.org/officeDocument/2006/relationships/ctrlProp" Target="../ctrlProps/ctrlProp732.xml"/><Relationship Id="rId23" Type="http://schemas.openxmlformats.org/officeDocument/2006/relationships/ctrlProp" Target="../ctrlProps/ctrlProp740.xml"/><Relationship Id="rId28" Type="http://schemas.openxmlformats.org/officeDocument/2006/relationships/ctrlProp" Target="../ctrlProps/ctrlProp745.xml"/><Relationship Id="rId36" Type="http://schemas.openxmlformats.org/officeDocument/2006/relationships/ctrlProp" Target="../ctrlProps/ctrlProp753.xml"/><Relationship Id="rId49" Type="http://schemas.openxmlformats.org/officeDocument/2006/relationships/ctrlProp" Target="../ctrlProps/ctrlProp766.xml"/><Relationship Id="rId57" Type="http://schemas.openxmlformats.org/officeDocument/2006/relationships/ctrlProp" Target="../ctrlProps/ctrlProp774.xml"/><Relationship Id="rId61" Type="http://schemas.openxmlformats.org/officeDocument/2006/relationships/ctrlProp" Target="../ctrlProps/ctrlProp778.xml"/><Relationship Id="rId10" Type="http://schemas.openxmlformats.org/officeDocument/2006/relationships/ctrlProp" Target="../ctrlProps/ctrlProp727.xml"/><Relationship Id="rId19" Type="http://schemas.openxmlformats.org/officeDocument/2006/relationships/ctrlProp" Target="../ctrlProps/ctrlProp736.xml"/><Relationship Id="rId31" Type="http://schemas.openxmlformats.org/officeDocument/2006/relationships/ctrlProp" Target="../ctrlProps/ctrlProp748.xml"/><Relationship Id="rId44" Type="http://schemas.openxmlformats.org/officeDocument/2006/relationships/ctrlProp" Target="../ctrlProps/ctrlProp761.xml"/><Relationship Id="rId52" Type="http://schemas.openxmlformats.org/officeDocument/2006/relationships/ctrlProp" Target="../ctrlProps/ctrlProp769.xml"/><Relationship Id="rId60" Type="http://schemas.openxmlformats.org/officeDocument/2006/relationships/ctrlProp" Target="../ctrlProps/ctrlProp777.xml"/><Relationship Id="rId4" Type="http://schemas.openxmlformats.org/officeDocument/2006/relationships/ctrlProp" Target="../ctrlProps/ctrlProp721.xml"/><Relationship Id="rId9" Type="http://schemas.openxmlformats.org/officeDocument/2006/relationships/ctrlProp" Target="../ctrlProps/ctrlProp726.xml"/><Relationship Id="rId14" Type="http://schemas.openxmlformats.org/officeDocument/2006/relationships/ctrlProp" Target="../ctrlProps/ctrlProp731.xml"/><Relationship Id="rId22" Type="http://schemas.openxmlformats.org/officeDocument/2006/relationships/ctrlProp" Target="../ctrlProps/ctrlProp739.xml"/><Relationship Id="rId27" Type="http://schemas.openxmlformats.org/officeDocument/2006/relationships/ctrlProp" Target="../ctrlProps/ctrlProp744.xml"/><Relationship Id="rId30" Type="http://schemas.openxmlformats.org/officeDocument/2006/relationships/ctrlProp" Target="../ctrlProps/ctrlProp747.xml"/><Relationship Id="rId35" Type="http://schemas.openxmlformats.org/officeDocument/2006/relationships/ctrlProp" Target="../ctrlProps/ctrlProp752.xml"/><Relationship Id="rId43" Type="http://schemas.openxmlformats.org/officeDocument/2006/relationships/ctrlProp" Target="../ctrlProps/ctrlProp760.xml"/><Relationship Id="rId48" Type="http://schemas.openxmlformats.org/officeDocument/2006/relationships/ctrlProp" Target="../ctrlProps/ctrlProp765.xml"/><Relationship Id="rId56" Type="http://schemas.openxmlformats.org/officeDocument/2006/relationships/ctrlProp" Target="../ctrlProps/ctrlProp773.xml"/><Relationship Id="rId8" Type="http://schemas.openxmlformats.org/officeDocument/2006/relationships/ctrlProp" Target="../ctrlProps/ctrlProp725.xml"/><Relationship Id="rId51" Type="http://schemas.openxmlformats.org/officeDocument/2006/relationships/ctrlProp" Target="../ctrlProps/ctrlProp768.xml"/><Relationship Id="rId3" Type="http://schemas.openxmlformats.org/officeDocument/2006/relationships/vmlDrawing" Target="../drawings/vmlDrawing13.vml"/><Relationship Id="rId12" Type="http://schemas.openxmlformats.org/officeDocument/2006/relationships/ctrlProp" Target="../ctrlProps/ctrlProp729.xml"/><Relationship Id="rId17" Type="http://schemas.openxmlformats.org/officeDocument/2006/relationships/ctrlProp" Target="../ctrlProps/ctrlProp734.xml"/><Relationship Id="rId25" Type="http://schemas.openxmlformats.org/officeDocument/2006/relationships/ctrlProp" Target="../ctrlProps/ctrlProp742.xml"/><Relationship Id="rId33" Type="http://schemas.openxmlformats.org/officeDocument/2006/relationships/ctrlProp" Target="../ctrlProps/ctrlProp750.xml"/><Relationship Id="rId38" Type="http://schemas.openxmlformats.org/officeDocument/2006/relationships/ctrlProp" Target="../ctrlProps/ctrlProp755.xml"/><Relationship Id="rId46" Type="http://schemas.openxmlformats.org/officeDocument/2006/relationships/ctrlProp" Target="../ctrlProps/ctrlProp763.xml"/><Relationship Id="rId59" Type="http://schemas.openxmlformats.org/officeDocument/2006/relationships/ctrlProp" Target="../ctrlProps/ctrlProp776.xm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90.xml"/><Relationship Id="rId18" Type="http://schemas.openxmlformats.org/officeDocument/2006/relationships/ctrlProp" Target="../ctrlProps/ctrlProp795.xml"/><Relationship Id="rId26" Type="http://schemas.openxmlformats.org/officeDocument/2006/relationships/ctrlProp" Target="../ctrlProps/ctrlProp803.xml"/><Relationship Id="rId39" Type="http://schemas.openxmlformats.org/officeDocument/2006/relationships/ctrlProp" Target="../ctrlProps/ctrlProp816.xml"/><Relationship Id="rId21" Type="http://schemas.openxmlformats.org/officeDocument/2006/relationships/ctrlProp" Target="../ctrlProps/ctrlProp798.xml"/><Relationship Id="rId34" Type="http://schemas.openxmlformats.org/officeDocument/2006/relationships/ctrlProp" Target="../ctrlProps/ctrlProp811.xml"/><Relationship Id="rId42" Type="http://schemas.openxmlformats.org/officeDocument/2006/relationships/ctrlProp" Target="../ctrlProps/ctrlProp819.xml"/><Relationship Id="rId47" Type="http://schemas.openxmlformats.org/officeDocument/2006/relationships/ctrlProp" Target="../ctrlProps/ctrlProp824.xml"/><Relationship Id="rId50" Type="http://schemas.openxmlformats.org/officeDocument/2006/relationships/ctrlProp" Target="../ctrlProps/ctrlProp827.xml"/><Relationship Id="rId55" Type="http://schemas.openxmlformats.org/officeDocument/2006/relationships/ctrlProp" Target="../ctrlProps/ctrlProp832.xml"/><Relationship Id="rId63" Type="http://schemas.openxmlformats.org/officeDocument/2006/relationships/ctrlProp" Target="../ctrlProps/ctrlProp840.xml"/><Relationship Id="rId7" Type="http://schemas.openxmlformats.org/officeDocument/2006/relationships/ctrlProp" Target="../ctrlProps/ctrlProp784.xml"/><Relationship Id="rId2" Type="http://schemas.openxmlformats.org/officeDocument/2006/relationships/drawing" Target="../drawings/drawing14.xml"/><Relationship Id="rId16" Type="http://schemas.openxmlformats.org/officeDocument/2006/relationships/ctrlProp" Target="../ctrlProps/ctrlProp793.xml"/><Relationship Id="rId20" Type="http://schemas.openxmlformats.org/officeDocument/2006/relationships/ctrlProp" Target="../ctrlProps/ctrlProp797.xml"/><Relationship Id="rId29" Type="http://schemas.openxmlformats.org/officeDocument/2006/relationships/ctrlProp" Target="../ctrlProps/ctrlProp806.xml"/><Relationship Id="rId41" Type="http://schemas.openxmlformats.org/officeDocument/2006/relationships/ctrlProp" Target="../ctrlProps/ctrlProp818.xml"/><Relationship Id="rId54" Type="http://schemas.openxmlformats.org/officeDocument/2006/relationships/ctrlProp" Target="../ctrlProps/ctrlProp831.xml"/><Relationship Id="rId62" Type="http://schemas.openxmlformats.org/officeDocument/2006/relationships/ctrlProp" Target="../ctrlProps/ctrlProp839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783.xml"/><Relationship Id="rId11" Type="http://schemas.openxmlformats.org/officeDocument/2006/relationships/ctrlProp" Target="../ctrlProps/ctrlProp788.xml"/><Relationship Id="rId24" Type="http://schemas.openxmlformats.org/officeDocument/2006/relationships/ctrlProp" Target="../ctrlProps/ctrlProp801.xml"/><Relationship Id="rId32" Type="http://schemas.openxmlformats.org/officeDocument/2006/relationships/ctrlProp" Target="../ctrlProps/ctrlProp809.xml"/><Relationship Id="rId37" Type="http://schemas.openxmlformats.org/officeDocument/2006/relationships/ctrlProp" Target="../ctrlProps/ctrlProp814.xml"/><Relationship Id="rId40" Type="http://schemas.openxmlformats.org/officeDocument/2006/relationships/ctrlProp" Target="../ctrlProps/ctrlProp817.xml"/><Relationship Id="rId45" Type="http://schemas.openxmlformats.org/officeDocument/2006/relationships/ctrlProp" Target="../ctrlProps/ctrlProp822.xml"/><Relationship Id="rId53" Type="http://schemas.openxmlformats.org/officeDocument/2006/relationships/ctrlProp" Target="../ctrlProps/ctrlProp830.xml"/><Relationship Id="rId58" Type="http://schemas.openxmlformats.org/officeDocument/2006/relationships/ctrlProp" Target="../ctrlProps/ctrlProp835.xml"/><Relationship Id="rId5" Type="http://schemas.openxmlformats.org/officeDocument/2006/relationships/ctrlProp" Target="../ctrlProps/ctrlProp782.xml"/><Relationship Id="rId15" Type="http://schemas.openxmlformats.org/officeDocument/2006/relationships/ctrlProp" Target="../ctrlProps/ctrlProp792.xml"/><Relationship Id="rId23" Type="http://schemas.openxmlformats.org/officeDocument/2006/relationships/ctrlProp" Target="../ctrlProps/ctrlProp800.xml"/><Relationship Id="rId28" Type="http://schemas.openxmlformats.org/officeDocument/2006/relationships/ctrlProp" Target="../ctrlProps/ctrlProp805.xml"/><Relationship Id="rId36" Type="http://schemas.openxmlformats.org/officeDocument/2006/relationships/ctrlProp" Target="../ctrlProps/ctrlProp813.xml"/><Relationship Id="rId49" Type="http://schemas.openxmlformats.org/officeDocument/2006/relationships/ctrlProp" Target="../ctrlProps/ctrlProp826.xml"/><Relationship Id="rId57" Type="http://schemas.openxmlformats.org/officeDocument/2006/relationships/ctrlProp" Target="../ctrlProps/ctrlProp834.xml"/><Relationship Id="rId61" Type="http://schemas.openxmlformats.org/officeDocument/2006/relationships/ctrlProp" Target="../ctrlProps/ctrlProp838.xml"/><Relationship Id="rId10" Type="http://schemas.openxmlformats.org/officeDocument/2006/relationships/ctrlProp" Target="../ctrlProps/ctrlProp787.xml"/><Relationship Id="rId19" Type="http://schemas.openxmlformats.org/officeDocument/2006/relationships/ctrlProp" Target="../ctrlProps/ctrlProp796.xml"/><Relationship Id="rId31" Type="http://schemas.openxmlformats.org/officeDocument/2006/relationships/ctrlProp" Target="../ctrlProps/ctrlProp808.xml"/><Relationship Id="rId44" Type="http://schemas.openxmlformats.org/officeDocument/2006/relationships/ctrlProp" Target="../ctrlProps/ctrlProp821.xml"/><Relationship Id="rId52" Type="http://schemas.openxmlformats.org/officeDocument/2006/relationships/ctrlProp" Target="../ctrlProps/ctrlProp829.xml"/><Relationship Id="rId60" Type="http://schemas.openxmlformats.org/officeDocument/2006/relationships/ctrlProp" Target="../ctrlProps/ctrlProp837.xml"/><Relationship Id="rId4" Type="http://schemas.openxmlformats.org/officeDocument/2006/relationships/ctrlProp" Target="../ctrlProps/ctrlProp781.xml"/><Relationship Id="rId9" Type="http://schemas.openxmlformats.org/officeDocument/2006/relationships/ctrlProp" Target="../ctrlProps/ctrlProp786.xml"/><Relationship Id="rId14" Type="http://schemas.openxmlformats.org/officeDocument/2006/relationships/ctrlProp" Target="../ctrlProps/ctrlProp791.xml"/><Relationship Id="rId22" Type="http://schemas.openxmlformats.org/officeDocument/2006/relationships/ctrlProp" Target="../ctrlProps/ctrlProp799.xml"/><Relationship Id="rId27" Type="http://schemas.openxmlformats.org/officeDocument/2006/relationships/ctrlProp" Target="../ctrlProps/ctrlProp804.xml"/><Relationship Id="rId30" Type="http://schemas.openxmlformats.org/officeDocument/2006/relationships/ctrlProp" Target="../ctrlProps/ctrlProp807.xml"/><Relationship Id="rId35" Type="http://schemas.openxmlformats.org/officeDocument/2006/relationships/ctrlProp" Target="../ctrlProps/ctrlProp812.xml"/><Relationship Id="rId43" Type="http://schemas.openxmlformats.org/officeDocument/2006/relationships/ctrlProp" Target="../ctrlProps/ctrlProp820.xml"/><Relationship Id="rId48" Type="http://schemas.openxmlformats.org/officeDocument/2006/relationships/ctrlProp" Target="../ctrlProps/ctrlProp825.xml"/><Relationship Id="rId56" Type="http://schemas.openxmlformats.org/officeDocument/2006/relationships/ctrlProp" Target="../ctrlProps/ctrlProp833.xml"/><Relationship Id="rId8" Type="http://schemas.openxmlformats.org/officeDocument/2006/relationships/ctrlProp" Target="../ctrlProps/ctrlProp785.xml"/><Relationship Id="rId51" Type="http://schemas.openxmlformats.org/officeDocument/2006/relationships/ctrlProp" Target="../ctrlProps/ctrlProp828.xml"/><Relationship Id="rId3" Type="http://schemas.openxmlformats.org/officeDocument/2006/relationships/vmlDrawing" Target="../drawings/vmlDrawing14.vml"/><Relationship Id="rId12" Type="http://schemas.openxmlformats.org/officeDocument/2006/relationships/ctrlProp" Target="../ctrlProps/ctrlProp789.xml"/><Relationship Id="rId17" Type="http://schemas.openxmlformats.org/officeDocument/2006/relationships/ctrlProp" Target="../ctrlProps/ctrlProp794.xml"/><Relationship Id="rId25" Type="http://schemas.openxmlformats.org/officeDocument/2006/relationships/ctrlProp" Target="../ctrlProps/ctrlProp802.xml"/><Relationship Id="rId33" Type="http://schemas.openxmlformats.org/officeDocument/2006/relationships/ctrlProp" Target="../ctrlProps/ctrlProp810.xml"/><Relationship Id="rId38" Type="http://schemas.openxmlformats.org/officeDocument/2006/relationships/ctrlProp" Target="../ctrlProps/ctrlProp815.xml"/><Relationship Id="rId46" Type="http://schemas.openxmlformats.org/officeDocument/2006/relationships/ctrlProp" Target="../ctrlProps/ctrlProp823.xml"/><Relationship Id="rId59" Type="http://schemas.openxmlformats.org/officeDocument/2006/relationships/ctrlProp" Target="../ctrlProps/ctrlProp836.xm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50.xml"/><Relationship Id="rId18" Type="http://schemas.openxmlformats.org/officeDocument/2006/relationships/ctrlProp" Target="../ctrlProps/ctrlProp855.xml"/><Relationship Id="rId26" Type="http://schemas.openxmlformats.org/officeDocument/2006/relationships/ctrlProp" Target="../ctrlProps/ctrlProp863.xml"/><Relationship Id="rId39" Type="http://schemas.openxmlformats.org/officeDocument/2006/relationships/ctrlProp" Target="../ctrlProps/ctrlProp876.xml"/><Relationship Id="rId21" Type="http://schemas.openxmlformats.org/officeDocument/2006/relationships/ctrlProp" Target="../ctrlProps/ctrlProp858.xml"/><Relationship Id="rId34" Type="http://schemas.openxmlformats.org/officeDocument/2006/relationships/ctrlProp" Target="../ctrlProps/ctrlProp871.xml"/><Relationship Id="rId42" Type="http://schemas.openxmlformats.org/officeDocument/2006/relationships/ctrlProp" Target="../ctrlProps/ctrlProp879.xml"/><Relationship Id="rId47" Type="http://schemas.openxmlformats.org/officeDocument/2006/relationships/ctrlProp" Target="../ctrlProps/ctrlProp884.xml"/><Relationship Id="rId50" Type="http://schemas.openxmlformats.org/officeDocument/2006/relationships/ctrlProp" Target="../ctrlProps/ctrlProp887.xml"/><Relationship Id="rId55" Type="http://schemas.openxmlformats.org/officeDocument/2006/relationships/ctrlProp" Target="../ctrlProps/ctrlProp892.xml"/><Relationship Id="rId63" Type="http://schemas.openxmlformats.org/officeDocument/2006/relationships/ctrlProp" Target="../ctrlProps/ctrlProp900.xml"/><Relationship Id="rId7" Type="http://schemas.openxmlformats.org/officeDocument/2006/relationships/ctrlProp" Target="../ctrlProps/ctrlProp844.xml"/><Relationship Id="rId2" Type="http://schemas.openxmlformats.org/officeDocument/2006/relationships/drawing" Target="../drawings/drawing15.xml"/><Relationship Id="rId16" Type="http://schemas.openxmlformats.org/officeDocument/2006/relationships/ctrlProp" Target="../ctrlProps/ctrlProp853.xml"/><Relationship Id="rId20" Type="http://schemas.openxmlformats.org/officeDocument/2006/relationships/ctrlProp" Target="../ctrlProps/ctrlProp857.xml"/><Relationship Id="rId29" Type="http://schemas.openxmlformats.org/officeDocument/2006/relationships/ctrlProp" Target="../ctrlProps/ctrlProp866.xml"/><Relationship Id="rId41" Type="http://schemas.openxmlformats.org/officeDocument/2006/relationships/ctrlProp" Target="../ctrlProps/ctrlProp878.xml"/><Relationship Id="rId54" Type="http://schemas.openxmlformats.org/officeDocument/2006/relationships/ctrlProp" Target="../ctrlProps/ctrlProp891.xml"/><Relationship Id="rId62" Type="http://schemas.openxmlformats.org/officeDocument/2006/relationships/ctrlProp" Target="../ctrlProps/ctrlProp899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843.xml"/><Relationship Id="rId11" Type="http://schemas.openxmlformats.org/officeDocument/2006/relationships/ctrlProp" Target="../ctrlProps/ctrlProp848.xml"/><Relationship Id="rId24" Type="http://schemas.openxmlformats.org/officeDocument/2006/relationships/ctrlProp" Target="../ctrlProps/ctrlProp861.xml"/><Relationship Id="rId32" Type="http://schemas.openxmlformats.org/officeDocument/2006/relationships/ctrlProp" Target="../ctrlProps/ctrlProp869.xml"/><Relationship Id="rId37" Type="http://schemas.openxmlformats.org/officeDocument/2006/relationships/ctrlProp" Target="../ctrlProps/ctrlProp874.xml"/><Relationship Id="rId40" Type="http://schemas.openxmlformats.org/officeDocument/2006/relationships/ctrlProp" Target="../ctrlProps/ctrlProp877.xml"/><Relationship Id="rId45" Type="http://schemas.openxmlformats.org/officeDocument/2006/relationships/ctrlProp" Target="../ctrlProps/ctrlProp882.xml"/><Relationship Id="rId53" Type="http://schemas.openxmlformats.org/officeDocument/2006/relationships/ctrlProp" Target="../ctrlProps/ctrlProp890.xml"/><Relationship Id="rId58" Type="http://schemas.openxmlformats.org/officeDocument/2006/relationships/ctrlProp" Target="../ctrlProps/ctrlProp895.xml"/><Relationship Id="rId5" Type="http://schemas.openxmlformats.org/officeDocument/2006/relationships/ctrlProp" Target="../ctrlProps/ctrlProp842.xml"/><Relationship Id="rId15" Type="http://schemas.openxmlformats.org/officeDocument/2006/relationships/ctrlProp" Target="../ctrlProps/ctrlProp852.xml"/><Relationship Id="rId23" Type="http://schemas.openxmlformats.org/officeDocument/2006/relationships/ctrlProp" Target="../ctrlProps/ctrlProp860.xml"/><Relationship Id="rId28" Type="http://schemas.openxmlformats.org/officeDocument/2006/relationships/ctrlProp" Target="../ctrlProps/ctrlProp865.xml"/><Relationship Id="rId36" Type="http://schemas.openxmlformats.org/officeDocument/2006/relationships/ctrlProp" Target="../ctrlProps/ctrlProp873.xml"/><Relationship Id="rId49" Type="http://schemas.openxmlformats.org/officeDocument/2006/relationships/ctrlProp" Target="../ctrlProps/ctrlProp886.xml"/><Relationship Id="rId57" Type="http://schemas.openxmlformats.org/officeDocument/2006/relationships/ctrlProp" Target="../ctrlProps/ctrlProp894.xml"/><Relationship Id="rId61" Type="http://schemas.openxmlformats.org/officeDocument/2006/relationships/ctrlProp" Target="../ctrlProps/ctrlProp898.xml"/><Relationship Id="rId10" Type="http://schemas.openxmlformats.org/officeDocument/2006/relationships/ctrlProp" Target="../ctrlProps/ctrlProp847.xml"/><Relationship Id="rId19" Type="http://schemas.openxmlformats.org/officeDocument/2006/relationships/ctrlProp" Target="../ctrlProps/ctrlProp856.xml"/><Relationship Id="rId31" Type="http://schemas.openxmlformats.org/officeDocument/2006/relationships/ctrlProp" Target="../ctrlProps/ctrlProp868.xml"/><Relationship Id="rId44" Type="http://schemas.openxmlformats.org/officeDocument/2006/relationships/ctrlProp" Target="../ctrlProps/ctrlProp881.xml"/><Relationship Id="rId52" Type="http://schemas.openxmlformats.org/officeDocument/2006/relationships/ctrlProp" Target="../ctrlProps/ctrlProp889.xml"/><Relationship Id="rId60" Type="http://schemas.openxmlformats.org/officeDocument/2006/relationships/ctrlProp" Target="../ctrlProps/ctrlProp897.xml"/><Relationship Id="rId4" Type="http://schemas.openxmlformats.org/officeDocument/2006/relationships/ctrlProp" Target="../ctrlProps/ctrlProp841.xml"/><Relationship Id="rId9" Type="http://schemas.openxmlformats.org/officeDocument/2006/relationships/ctrlProp" Target="../ctrlProps/ctrlProp846.xml"/><Relationship Id="rId14" Type="http://schemas.openxmlformats.org/officeDocument/2006/relationships/ctrlProp" Target="../ctrlProps/ctrlProp851.xml"/><Relationship Id="rId22" Type="http://schemas.openxmlformats.org/officeDocument/2006/relationships/ctrlProp" Target="../ctrlProps/ctrlProp859.xml"/><Relationship Id="rId27" Type="http://schemas.openxmlformats.org/officeDocument/2006/relationships/ctrlProp" Target="../ctrlProps/ctrlProp864.xml"/><Relationship Id="rId30" Type="http://schemas.openxmlformats.org/officeDocument/2006/relationships/ctrlProp" Target="../ctrlProps/ctrlProp867.xml"/><Relationship Id="rId35" Type="http://schemas.openxmlformats.org/officeDocument/2006/relationships/ctrlProp" Target="../ctrlProps/ctrlProp872.xml"/><Relationship Id="rId43" Type="http://schemas.openxmlformats.org/officeDocument/2006/relationships/ctrlProp" Target="../ctrlProps/ctrlProp880.xml"/><Relationship Id="rId48" Type="http://schemas.openxmlformats.org/officeDocument/2006/relationships/ctrlProp" Target="../ctrlProps/ctrlProp885.xml"/><Relationship Id="rId56" Type="http://schemas.openxmlformats.org/officeDocument/2006/relationships/ctrlProp" Target="../ctrlProps/ctrlProp893.xml"/><Relationship Id="rId8" Type="http://schemas.openxmlformats.org/officeDocument/2006/relationships/ctrlProp" Target="../ctrlProps/ctrlProp845.xml"/><Relationship Id="rId51" Type="http://schemas.openxmlformats.org/officeDocument/2006/relationships/ctrlProp" Target="../ctrlProps/ctrlProp888.xml"/><Relationship Id="rId3" Type="http://schemas.openxmlformats.org/officeDocument/2006/relationships/vmlDrawing" Target="../drawings/vmlDrawing15.vml"/><Relationship Id="rId12" Type="http://schemas.openxmlformats.org/officeDocument/2006/relationships/ctrlProp" Target="../ctrlProps/ctrlProp849.xml"/><Relationship Id="rId17" Type="http://schemas.openxmlformats.org/officeDocument/2006/relationships/ctrlProp" Target="../ctrlProps/ctrlProp854.xml"/><Relationship Id="rId25" Type="http://schemas.openxmlformats.org/officeDocument/2006/relationships/ctrlProp" Target="../ctrlProps/ctrlProp862.xml"/><Relationship Id="rId33" Type="http://schemas.openxmlformats.org/officeDocument/2006/relationships/ctrlProp" Target="../ctrlProps/ctrlProp870.xml"/><Relationship Id="rId38" Type="http://schemas.openxmlformats.org/officeDocument/2006/relationships/ctrlProp" Target="../ctrlProps/ctrlProp875.xml"/><Relationship Id="rId46" Type="http://schemas.openxmlformats.org/officeDocument/2006/relationships/ctrlProp" Target="../ctrlProps/ctrlProp883.xml"/><Relationship Id="rId59" Type="http://schemas.openxmlformats.org/officeDocument/2006/relationships/ctrlProp" Target="../ctrlProps/ctrlProp896.xm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10.xml"/><Relationship Id="rId18" Type="http://schemas.openxmlformats.org/officeDocument/2006/relationships/ctrlProp" Target="../ctrlProps/ctrlProp915.xml"/><Relationship Id="rId26" Type="http://schemas.openxmlformats.org/officeDocument/2006/relationships/ctrlProp" Target="../ctrlProps/ctrlProp923.xml"/><Relationship Id="rId39" Type="http://schemas.openxmlformats.org/officeDocument/2006/relationships/ctrlProp" Target="../ctrlProps/ctrlProp936.xml"/><Relationship Id="rId21" Type="http://schemas.openxmlformats.org/officeDocument/2006/relationships/ctrlProp" Target="../ctrlProps/ctrlProp918.xml"/><Relationship Id="rId34" Type="http://schemas.openxmlformats.org/officeDocument/2006/relationships/ctrlProp" Target="../ctrlProps/ctrlProp931.xml"/><Relationship Id="rId42" Type="http://schemas.openxmlformats.org/officeDocument/2006/relationships/ctrlProp" Target="../ctrlProps/ctrlProp939.xml"/><Relationship Id="rId47" Type="http://schemas.openxmlformats.org/officeDocument/2006/relationships/ctrlProp" Target="../ctrlProps/ctrlProp944.xml"/><Relationship Id="rId50" Type="http://schemas.openxmlformats.org/officeDocument/2006/relationships/ctrlProp" Target="../ctrlProps/ctrlProp947.xml"/><Relationship Id="rId55" Type="http://schemas.openxmlformats.org/officeDocument/2006/relationships/ctrlProp" Target="../ctrlProps/ctrlProp952.xml"/><Relationship Id="rId63" Type="http://schemas.openxmlformats.org/officeDocument/2006/relationships/ctrlProp" Target="../ctrlProps/ctrlProp960.xml"/><Relationship Id="rId7" Type="http://schemas.openxmlformats.org/officeDocument/2006/relationships/ctrlProp" Target="../ctrlProps/ctrlProp904.xml"/><Relationship Id="rId2" Type="http://schemas.openxmlformats.org/officeDocument/2006/relationships/drawing" Target="../drawings/drawing16.xml"/><Relationship Id="rId16" Type="http://schemas.openxmlformats.org/officeDocument/2006/relationships/ctrlProp" Target="../ctrlProps/ctrlProp913.xml"/><Relationship Id="rId20" Type="http://schemas.openxmlformats.org/officeDocument/2006/relationships/ctrlProp" Target="../ctrlProps/ctrlProp917.xml"/><Relationship Id="rId29" Type="http://schemas.openxmlformats.org/officeDocument/2006/relationships/ctrlProp" Target="../ctrlProps/ctrlProp926.xml"/><Relationship Id="rId41" Type="http://schemas.openxmlformats.org/officeDocument/2006/relationships/ctrlProp" Target="../ctrlProps/ctrlProp938.xml"/><Relationship Id="rId54" Type="http://schemas.openxmlformats.org/officeDocument/2006/relationships/ctrlProp" Target="../ctrlProps/ctrlProp951.xml"/><Relationship Id="rId62" Type="http://schemas.openxmlformats.org/officeDocument/2006/relationships/ctrlProp" Target="../ctrlProps/ctrlProp959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903.xml"/><Relationship Id="rId11" Type="http://schemas.openxmlformats.org/officeDocument/2006/relationships/ctrlProp" Target="../ctrlProps/ctrlProp908.xml"/><Relationship Id="rId24" Type="http://schemas.openxmlformats.org/officeDocument/2006/relationships/ctrlProp" Target="../ctrlProps/ctrlProp921.xml"/><Relationship Id="rId32" Type="http://schemas.openxmlformats.org/officeDocument/2006/relationships/ctrlProp" Target="../ctrlProps/ctrlProp929.xml"/><Relationship Id="rId37" Type="http://schemas.openxmlformats.org/officeDocument/2006/relationships/ctrlProp" Target="../ctrlProps/ctrlProp934.xml"/><Relationship Id="rId40" Type="http://schemas.openxmlformats.org/officeDocument/2006/relationships/ctrlProp" Target="../ctrlProps/ctrlProp937.xml"/><Relationship Id="rId45" Type="http://schemas.openxmlformats.org/officeDocument/2006/relationships/ctrlProp" Target="../ctrlProps/ctrlProp942.xml"/><Relationship Id="rId53" Type="http://schemas.openxmlformats.org/officeDocument/2006/relationships/ctrlProp" Target="../ctrlProps/ctrlProp950.xml"/><Relationship Id="rId58" Type="http://schemas.openxmlformats.org/officeDocument/2006/relationships/ctrlProp" Target="../ctrlProps/ctrlProp955.xml"/><Relationship Id="rId5" Type="http://schemas.openxmlformats.org/officeDocument/2006/relationships/ctrlProp" Target="../ctrlProps/ctrlProp902.xml"/><Relationship Id="rId15" Type="http://schemas.openxmlformats.org/officeDocument/2006/relationships/ctrlProp" Target="../ctrlProps/ctrlProp912.xml"/><Relationship Id="rId23" Type="http://schemas.openxmlformats.org/officeDocument/2006/relationships/ctrlProp" Target="../ctrlProps/ctrlProp920.xml"/><Relationship Id="rId28" Type="http://schemas.openxmlformats.org/officeDocument/2006/relationships/ctrlProp" Target="../ctrlProps/ctrlProp925.xml"/><Relationship Id="rId36" Type="http://schemas.openxmlformats.org/officeDocument/2006/relationships/ctrlProp" Target="../ctrlProps/ctrlProp933.xml"/><Relationship Id="rId49" Type="http://schemas.openxmlformats.org/officeDocument/2006/relationships/ctrlProp" Target="../ctrlProps/ctrlProp946.xml"/><Relationship Id="rId57" Type="http://schemas.openxmlformats.org/officeDocument/2006/relationships/ctrlProp" Target="../ctrlProps/ctrlProp954.xml"/><Relationship Id="rId61" Type="http://schemas.openxmlformats.org/officeDocument/2006/relationships/ctrlProp" Target="../ctrlProps/ctrlProp958.xml"/><Relationship Id="rId10" Type="http://schemas.openxmlformats.org/officeDocument/2006/relationships/ctrlProp" Target="../ctrlProps/ctrlProp907.xml"/><Relationship Id="rId19" Type="http://schemas.openxmlformats.org/officeDocument/2006/relationships/ctrlProp" Target="../ctrlProps/ctrlProp916.xml"/><Relationship Id="rId31" Type="http://schemas.openxmlformats.org/officeDocument/2006/relationships/ctrlProp" Target="../ctrlProps/ctrlProp928.xml"/><Relationship Id="rId44" Type="http://schemas.openxmlformats.org/officeDocument/2006/relationships/ctrlProp" Target="../ctrlProps/ctrlProp941.xml"/><Relationship Id="rId52" Type="http://schemas.openxmlformats.org/officeDocument/2006/relationships/ctrlProp" Target="../ctrlProps/ctrlProp949.xml"/><Relationship Id="rId60" Type="http://schemas.openxmlformats.org/officeDocument/2006/relationships/ctrlProp" Target="../ctrlProps/ctrlProp957.xml"/><Relationship Id="rId4" Type="http://schemas.openxmlformats.org/officeDocument/2006/relationships/ctrlProp" Target="../ctrlProps/ctrlProp901.xml"/><Relationship Id="rId9" Type="http://schemas.openxmlformats.org/officeDocument/2006/relationships/ctrlProp" Target="../ctrlProps/ctrlProp906.xml"/><Relationship Id="rId14" Type="http://schemas.openxmlformats.org/officeDocument/2006/relationships/ctrlProp" Target="../ctrlProps/ctrlProp911.xml"/><Relationship Id="rId22" Type="http://schemas.openxmlformats.org/officeDocument/2006/relationships/ctrlProp" Target="../ctrlProps/ctrlProp919.xml"/><Relationship Id="rId27" Type="http://schemas.openxmlformats.org/officeDocument/2006/relationships/ctrlProp" Target="../ctrlProps/ctrlProp924.xml"/><Relationship Id="rId30" Type="http://schemas.openxmlformats.org/officeDocument/2006/relationships/ctrlProp" Target="../ctrlProps/ctrlProp927.xml"/><Relationship Id="rId35" Type="http://schemas.openxmlformats.org/officeDocument/2006/relationships/ctrlProp" Target="../ctrlProps/ctrlProp932.xml"/><Relationship Id="rId43" Type="http://schemas.openxmlformats.org/officeDocument/2006/relationships/ctrlProp" Target="../ctrlProps/ctrlProp940.xml"/><Relationship Id="rId48" Type="http://schemas.openxmlformats.org/officeDocument/2006/relationships/ctrlProp" Target="../ctrlProps/ctrlProp945.xml"/><Relationship Id="rId56" Type="http://schemas.openxmlformats.org/officeDocument/2006/relationships/ctrlProp" Target="../ctrlProps/ctrlProp953.xml"/><Relationship Id="rId8" Type="http://schemas.openxmlformats.org/officeDocument/2006/relationships/ctrlProp" Target="../ctrlProps/ctrlProp905.xml"/><Relationship Id="rId51" Type="http://schemas.openxmlformats.org/officeDocument/2006/relationships/ctrlProp" Target="../ctrlProps/ctrlProp948.xml"/><Relationship Id="rId3" Type="http://schemas.openxmlformats.org/officeDocument/2006/relationships/vmlDrawing" Target="../drawings/vmlDrawing16.vml"/><Relationship Id="rId12" Type="http://schemas.openxmlformats.org/officeDocument/2006/relationships/ctrlProp" Target="../ctrlProps/ctrlProp909.xml"/><Relationship Id="rId17" Type="http://schemas.openxmlformats.org/officeDocument/2006/relationships/ctrlProp" Target="../ctrlProps/ctrlProp914.xml"/><Relationship Id="rId25" Type="http://schemas.openxmlformats.org/officeDocument/2006/relationships/ctrlProp" Target="../ctrlProps/ctrlProp922.xml"/><Relationship Id="rId33" Type="http://schemas.openxmlformats.org/officeDocument/2006/relationships/ctrlProp" Target="../ctrlProps/ctrlProp930.xml"/><Relationship Id="rId38" Type="http://schemas.openxmlformats.org/officeDocument/2006/relationships/ctrlProp" Target="../ctrlProps/ctrlProp935.xml"/><Relationship Id="rId46" Type="http://schemas.openxmlformats.org/officeDocument/2006/relationships/ctrlProp" Target="../ctrlProps/ctrlProp943.xml"/><Relationship Id="rId59" Type="http://schemas.openxmlformats.org/officeDocument/2006/relationships/ctrlProp" Target="../ctrlProps/ctrlProp956.xm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70.xml"/><Relationship Id="rId18" Type="http://schemas.openxmlformats.org/officeDocument/2006/relationships/ctrlProp" Target="../ctrlProps/ctrlProp975.xml"/><Relationship Id="rId26" Type="http://schemas.openxmlformats.org/officeDocument/2006/relationships/ctrlProp" Target="../ctrlProps/ctrlProp983.xml"/><Relationship Id="rId39" Type="http://schemas.openxmlformats.org/officeDocument/2006/relationships/ctrlProp" Target="../ctrlProps/ctrlProp996.xml"/><Relationship Id="rId21" Type="http://schemas.openxmlformats.org/officeDocument/2006/relationships/ctrlProp" Target="../ctrlProps/ctrlProp978.xml"/><Relationship Id="rId34" Type="http://schemas.openxmlformats.org/officeDocument/2006/relationships/ctrlProp" Target="../ctrlProps/ctrlProp991.xml"/><Relationship Id="rId42" Type="http://schemas.openxmlformats.org/officeDocument/2006/relationships/ctrlProp" Target="../ctrlProps/ctrlProp999.xml"/><Relationship Id="rId47" Type="http://schemas.openxmlformats.org/officeDocument/2006/relationships/ctrlProp" Target="../ctrlProps/ctrlProp1004.xml"/><Relationship Id="rId50" Type="http://schemas.openxmlformats.org/officeDocument/2006/relationships/ctrlProp" Target="../ctrlProps/ctrlProp1007.xml"/><Relationship Id="rId55" Type="http://schemas.openxmlformats.org/officeDocument/2006/relationships/ctrlProp" Target="../ctrlProps/ctrlProp1012.xml"/><Relationship Id="rId63" Type="http://schemas.openxmlformats.org/officeDocument/2006/relationships/ctrlProp" Target="../ctrlProps/ctrlProp1020.xml"/><Relationship Id="rId7" Type="http://schemas.openxmlformats.org/officeDocument/2006/relationships/ctrlProp" Target="../ctrlProps/ctrlProp964.xml"/><Relationship Id="rId2" Type="http://schemas.openxmlformats.org/officeDocument/2006/relationships/drawing" Target="../drawings/drawing17.xml"/><Relationship Id="rId16" Type="http://schemas.openxmlformats.org/officeDocument/2006/relationships/ctrlProp" Target="../ctrlProps/ctrlProp973.xml"/><Relationship Id="rId20" Type="http://schemas.openxmlformats.org/officeDocument/2006/relationships/ctrlProp" Target="../ctrlProps/ctrlProp977.xml"/><Relationship Id="rId29" Type="http://schemas.openxmlformats.org/officeDocument/2006/relationships/ctrlProp" Target="../ctrlProps/ctrlProp986.xml"/><Relationship Id="rId41" Type="http://schemas.openxmlformats.org/officeDocument/2006/relationships/ctrlProp" Target="../ctrlProps/ctrlProp998.xml"/><Relationship Id="rId54" Type="http://schemas.openxmlformats.org/officeDocument/2006/relationships/ctrlProp" Target="../ctrlProps/ctrlProp1011.xml"/><Relationship Id="rId62" Type="http://schemas.openxmlformats.org/officeDocument/2006/relationships/ctrlProp" Target="../ctrlProps/ctrlProp1019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963.xml"/><Relationship Id="rId11" Type="http://schemas.openxmlformats.org/officeDocument/2006/relationships/ctrlProp" Target="../ctrlProps/ctrlProp968.xml"/><Relationship Id="rId24" Type="http://schemas.openxmlformats.org/officeDocument/2006/relationships/ctrlProp" Target="../ctrlProps/ctrlProp981.xml"/><Relationship Id="rId32" Type="http://schemas.openxmlformats.org/officeDocument/2006/relationships/ctrlProp" Target="../ctrlProps/ctrlProp989.xml"/><Relationship Id="rId37" Type="http://schemas.openxmlformats.org/officeDocument/2006/relationships/ctrlProp" Target="../ctrlProps/ctrlProp994.xml"/><Relationship Id="rId40" Type="http://schemas.openxmlformats.org/officeDocument/2006/relationships/ctrlProp" Target="../ctrlProps/ctrlProp997.xml"/><Relationship Id="rId45" Type="http://schemas.openxmlformats.org/officeDocument/2006/relationships/ctrlProp" Target="../ctrlProps/ctrlProp1002.xml"/><Relationship Id="rId53" Type="http://schemas.openxmlformats.org/officeDocument/2006/relationships/ctrlProp" Target="../ctrlProps/ctrlProp1010.xml"/><Relationship Id="rId58" Type="http://schemas.openxmlformats.org/officeDocument/2006/relationships/ctrlProp" Target="../ctrlProps/ctrlProp1015.xml"/><Relationship Id="rId5" Type="http://schemas.openxmlformats.org/officeDocument/2006/relationships/ctrlProp" Target="../ctrlProps/ctrlProp962.xml"/><Relationship Id="rId15" Type="http://schemas.openxmlformats.org/officeDocument/2006/relationships/ctrlProp" Target="../ctrlProps/ctrlProp972.xml"/><Relationship Id="rId23" Type="http://schemas.openxmlformats.org/officeDocument/2006/relationships/ctrlProp" Target="../ctrlProps/ctrlProp980.xml"/><Relationship Id="rId28" Type="http://schemas.openxmlformats.org/officeDocument/2006/relationships/ctrlProp" Target="../ctrlProps/ctrlProp985.xml"/><Relationship Id="rId36" Type="http://schemas.openxmlformats.org/officeDocument/2006/relationships/ctrlProp" Target="../ctrlProps/ctrlProp993.xml"/><Relationship Id="rId49" Type="http://schemas.openxmlformats.org/officeDocument/2006/relationships/ctrlProp" Target="../ctrlProps/ctrlProp1006.xml"/><Relationship Id="rId57" Type="http://schemas.openxmlformats.org/officeDocument/2006/relationships/ctrlProp" Target="../ctrlProps/ctrlProp1014.xml"/><Relationship Id="rId61" Type="http://schemas.openxmlformats.org/officeDocument/2006/relationships/ctrlProp" Target="../ctrlProps/ctrlProp1018.xml"/><Relationship Id="rId10" Type="http://schemas.openxmlformats.org/officeDocument/2006/relationships/ctrlProp" Target="../ctrlProps/ctrlProp967.xml"/><Relationship Id="rId19" Type="http://schemas.openxmlformats.org/officeDocument/2006/relationships/ctrlProp" Target="../ctrlProps/ctrlProp976.xml"/><Relationship Id="rId31" Type="http://schemas.openxmlformats.org/officeDocument/2006/relationships/ctrlProp" Target="../ctrlProps/ctrlProp988.xml"/><Relationship Id="rId44" Type="http://schemas.openxmlformats.org/officeDocument/2006/relationships/ctrlProp" Target="../ctrlProps/ctrlProp1001.xml"/><Relationship Id="rId52" Type="http://schemas.openxmlformats.org/officeDocument/2006/relationships/ctrlProp" Target="../ctrlProps/ctrlProp1009.xml"/><Relationship Id="rId60" Type="http://schemas.openxmlformats.org/officeDocument/2006/relationships/ctrlProp" Target="../ctrlProps/ctrlProp1017.xml"/><Relationship Id="rId4" Type="http://schemas.openxmlformats.org/officeDocument/2006/relationships/ctrlProp" Target="../ctrlProps/ctrlProp961.xml"/><Relationship Id="rId9" Type="http://schemas.openxmlformats.org/officeDocument/2006/relationships/ctrlProp" Target="../ctrlProps/ctrlProp966.xml"/><Relationship Id="rId14" Type="http://schemas.openxmlformats.org/officeDocument/2006/relationships/ctrlProp" Target="../ctrlProps/ctrlProp971.xml"/><Relationship Id="rId22" Type="http://schemas.openxmlformats.org/officeDocument/2006/relationships/ctrlProp" Target="../ctrlProps/ctrlProp979.xml"/><Relationship Id="rId27" Type="http://schemas.openxmlformats.org/officeDocument/2006/relationships/ctrlProp" Target="../ctrlProps/ctrlProp984.xml"/><Relationship Id="rId30" Type="http://schemas.openxmlformats.org/officeDocument/2006/relationships/ctrlProp" Target="../ctrlProps/ctrlProp987.xml"/><Relationship Id="rId35" Type="http://schemas.openxmlformats.org/officeDocument/2006/relationships/ctrlProp" Target="../ctrlProps/ctrlProp992.xml"/><Relationship Id="rId43" Type="http://schemas.openxmlformats.org/officeDocument/2006/relationships/ctrlProp" Target="../ctrlProps/ctrlProp1000.xml"/><Relationship Id="rId48" Type="http://schemas.openxmlformats.org/officeDocument/2006/relationships/ctrlProp" Target="../ctrlProps/ctrlProp1005.xml"/><Relationship Id="rId56" Type="http://schemas.openxmlformats.org/officeDocument/2006/relationships/ctrlProp" Target="../ctrlProps/ctrlProp1013.xml"/><Relationship Id="rId8" Type="http://schemas.openxmlformats.org/officeDocument/2006/relationships/ctrlProp" Target="../ctrlProps/ctrlProp965.xml"/><Relationship Id="rId51" Type="http://schemas.openxmlformats.org/officeDocument/2006/relationships/ctrlProp" Target="../ctrlProps/ctrlProp1008.xml"/><Relationship Id="rId3" Type="http://schemas.openxmlformats.org/officeDocument/2006/relationships/vmlDrawing" Target="../drawings/vmlDrawing17.vml"/><Relationship Id="rId12" Type="http://schemas.openxmlformats.org/officeDocument/2006/relationships/ctrlProp" Target="../ctrlProps/ctrlProp969.xml"/><Relationship Id="rId17" Type="http://schemas.openxmlformats.org/officeDocument/2006/relationships/ctrlProp" Target="../ctrlProps/ctrlProp974.xml"/><Relationship Id="rId25" Type="http://schemas.openxmlformats.org/officeDocument/2006/relationships/ctrlProp" Target="../ctrlProps/ctrlProp982.xml"/><Relationship Id="rId33" Type="http://schemas.openxmlformats.org/officeDocument/2006/relationships/ctrlProp" Target="../ctrlProps/ctrlProp990.xml"/><Relationship Id="rId38" Type="http://schemas.openxmlformats.org/officeDocument/2006/relationships/ctrlProp" Target="../ctrlProps/ctrlProp995.xml"/><Relationship Id="rId46" Type="http://schemas.openxmlformats.org/officeDocument/2006/relationships/ctrlProp" Target="../ctrlProps/ctrlProp1003.xml"/><Relationship Id="rId59" Type="http://schemas.openxmlformats.org/officeDocument/2006/relationships/ctrlProp" Target="../ctrlProps/ctrlProp1016.xml"/></Relationships>
</file>

<file path=xl/worksheets/_rels/sheet1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30.xml"/><Relationship Id="rId18" Type="http://schemas.openxmlformats.org/officeDocument/2006/relationships/ctrlProp" Target="../ctrlProps/ctrlProp1035.xml"/><Relationship Id="rId26" Type="http://schemas.openxmlformats.org/officeDocument/2006/relationships/ctrlProp" Target="../ctrlProps/ctrlProp1043.xml"/><Relationship Id="rId39" Type="http://schemas.openxmlformats.org/officeDocument/2006/relationships/ctrlProp" Target="../ctrlProps/ctrlProp1056.xml"/><Relationship Id="rId21" Type="http://schemas.openxmlformats.org/officeDocument/2006/relationships/ctrlProp" Target="../ctrlProps/ctrlProp1038.xml"/><Relationship Id="rId34" Type="http://schemas.openxmlformats.org/officeDocument/2006/relationships/ctrlProp" Target="../ctrlProps/ctrlProp1051.xml"/><Relationship Id="rId42" Type="http://schemas.openxmlformats.org/officeDocument/2006/relationships/ctrlProp" Target="../ctrlProps/ctrlProp1059.xml"/><Relationship Id="rId47" Type="http://schemas.openxmlformats.org/officeDocument/2006/relationships/ctrlProp" Target="../ctrlProps/ctrlProp1064.xml"/><Relationship Id="rId50" Type="http://schemas.openxmlformats.org/officeDocument/2006/relationships/ctrlProp" Target="../ctrlProps/ctrlProp1067.xml"/><Relationship Id="rId55" Type="http://schemas.openxmlformats.org/officeDocument/2006/relationships/ctrlProp" Target="../ctrlProps/ctrlProp1072.xml"/><Relationship Id="rId63" Type="http://schemas.openxmlformats.org/officeDocument/2006/relationships/ctrlProp" Target="../ctrlProps/ctrlProp1080.xml"/><Relationship Id="rId7" Type="http://schemas.openxmlformats.org/officeDocument/2006/relationships/ctrlProp" Target="../ctrlProps/ctrlProp1024.xml"/><Relationship Id="rId2" Type="http://schemas.openxmlformats.org/officeDocument/2006/relationships/drawing" Target="../drawings/drawing18.xml"/><Relationship Id="rId16" Type="http://schemas.openxmlformats.org/officeDocument/2006/relationships/ctrlProp" Target="../ctrlProps/ctrlProp1033.xml"/><Relationship Id="rId20" Type="http://schemas.openxmlformats.org/officeDocument/2006/relationships/ctrlProp" Target="../ctrlProps/ctrlProp1037.xml"/><Relationship Id="rId29" Type="http://schemas.openxmlformats.org/officeDocument/2006/relationships/ctrlProp" Target="../ctrlProps/ctrlProp1046.xml"/><Relationship Id="rId41" Type="http://schemas.openxmlformats.org/officeDocument/2006/relationships/ctrlProp" Target="../ctrlProps/ctrlProp1058.xml"/><Relationship Id="rId54" Type="http://schemas.openxmlformats.org/officeDocument/2006/relationships/ctrlProp" Target="../ctrlProps/ctrlProp1071.xml"/><Relationship Id="rId62" Type="http://schemas.openxmlformats.org/officeDocument/2006/relationships/ctrlProp" Target="../ctrlProps/ctrlProp1079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1023.xml"/><Relationship Id="rId11" Type="http://schemas.openxmlformats.org/officeDocument/2006/relationships/ctrlProp" Target="../ctrlProps/ctrlProp1028.xml"/><Relationship Id="rId24" Type="http://schemas.openxmlformats.org/officeDocument/2006/relationships/ctrlProp" Target="../ctrlProps/ctrlProp1041.xml"/><Relationship Id="rId32" Type="http://schemas.openxmlformats.org/officeDocument/2006/relationships/ctrlProp" Target="../ctrlProps/ctrlProp1049.xml"/><Relationship Id="rId37" Type="http://schemas.openxmlformats.org/officeDocument/2006/relationships/ctrlProp" Target="../ctrlProps/ctrlProp1054.xml"/><Relationship Id="rId40" Type="http://schemas.openxmlformats.org/officeDocument/2006/relationships/ctrlProp" Target="../ctrlProps/ctrlProp1057.xml"/><Relationship Id="rId45" Type="http://schemas.openxmlformats.org/officeDocument/2006/relationships/ctrlProp" Target="../ctrlProps/ctrlProp1062.xml"/><Relationship Id="rId53" Type="http://schemas.openxmlformats.org/officeDocument/2006/relationships/ctrlProp" Target="../ctrlProps/ctrlProp1070.xml"/><Relationship Id="rId58" Type="http://schemas.openxmlformats.org/officeDocument/2006/relationships/ctrlProp" Target="../ctrlProps/ctrlProp1075.xml"/><Relationship Id="rId5" Type="http://schemas.openxmlformats.org/officeDocument/2006/relationships/ctrlProp" Target="../ctrlProps/ctrlProp1022.xml"/><Relationship Id="rId15" Type="http://schemas.openxmlformats.org/officeDocument/2006/relationships/ctrlProp" Target="../ctrlProps/ctrlProp1032.xml"/><Relationship Id="rId23" Type="http://schemas.openxmlformats.org/officeDocument/2006/relationships/ctrlProp" Target="../ctrlProps/ctrlProp1040.xml"/><Relationship Id="rId28" Type="http://schemas.openxmlformats.org/officeDocument/2006/relationships/ctrlProp" Target="../ctrlProps/ctrlProp1045.xml"/><Relationship Id="rId36" Type="http://schemas.openxmlformats.org/officeDocument/2006/relationships/ctrlProp" Target="../ctrlProps/ctrlProp1053.xml"/><Relationship Id="rId49" Type="http://schemas.openxmlformats.org/officeDocument/2006/relationships/ctrlProp" Target="../ctrlProps/ctrlProp1066.xml"/><Relationship Id="rId57" Type="http://schemas.openxmlformats.org/officeDocument/2006/relationships/ctrlProp" Target="../ctrlProps/ctrlProp1074.xml"/><Relationship Id="rId61" Type="http://schemas.openxmlformats.org/officeDocument/2006/relationships/ctrlProp" Target="../ctrlProps/ctrlProp1078.xml"/><Relationship Id="rId10" Type="http://schemas.openxmlformats.org/officeDocument/2006/relationships/ctrlProp" Target="../ctrlProps/ctrlProp1027.xml"/><Relationship Id="rId19" Type="http://schemas.openxmlformats.org/officeDocument/2006/relationships/ctrlProp" Target="../ctrlProps/ctrlProp1036.xml"/><Relationship Id="rId31" Type="http://schemas.openxmlformats.org/officeDocument/2006/relationships/ctrlProp" Target="../ctrlProps/ctrlProp1048.xml"/><Relationship Id="rId44" Type="http://schemas.openxmlformats.org/officeDocument/2006/relationships/ctrlProp" Target="../ctrlProps/ctrlProp1061.xml"/><Relationship Id="rId52" Type="http://schemas.openxmlformats.org/officeDocument/2006/relationships/ctrlProp" Target="../ctrlProps/ctrlProp1069.xml"/><Relationship Id="rId60" Type="http://schemas.openxmlformats.org/officeDocument/2006/relationships/ctrlProp" Target="../ctrlProps/ctrlProp1077.xml"/><Relationship Id="rId4" Type="http://schemas.openxmlformats.org/officeDocument/2006/relationships/ctrlProp" Target="../ctrlProps/ctrlProp1021.xml"/><Relationship Id="rId9" Type="http://schemas.openxmlformats.org/officeDocument/2006/relationships/ctrlProp" Target="../ctrlProps/ctrlProp1026.xml"/><Relationship Id="rId14" Type="http://schemas.openxmlformats.org/officeDocument/2006/relationships/ctrlProp" Target="../ctrlProps/ctrlProp1031.xml"/><Relationship Id="rId22" Type="http://schemas.openxmlformats.org/officeDocument/2006/relationships/ctrlProp" Target="../ctrlProps/ctrlProp1039.xml"/><Relationship Id="rId27" Type="http://schemas.openxmlformats.org/officeDocument/2006/relationships/ctrlProp" Target="../ctrlProps/ctrlProp1044.xml"/><Relationship Id="rId30" Type="http://schemas.openxmlformats.org/officeDocument/2006/relationships/ctrlProp" Target="../ctrlProps/ctrlProp1047.xml"/><Relationship Id="rId35" Type="http://schemas.openxmlformats.org/officeDocument/2006/relationships/ctrlProp" Target="../ctrlProps/ctrlProp1052.xml"/><Relationship Id="rId43" Type="http://schemas.openxmlformats.org/officeDocument/2006/relationships/ctrlProp" Target="../ctrlProps/ctrlProp1060.xml"/><Relationship Id="rId48" Type="http://schemas.openxmlformats.org/officeDocument/2006/relationships/ctrlProp" Target="../ctrlProps/ctrlProp1065.xml"/><Relationship Id="rId56" Type="http://schemas.openxmlformats.org/officeDocument/2006/relationships/ctrlProp" Target="../ctrlProps/ctrlProp1073.xml"/><Relationship Id="rId8" Type="http://schemas.openxmlformats.org/officeDocument/2006/relationships/ctrlProp" Target="../ctrlProps/ctrlProp1025.xml"/><Relationship Id="rId51" Type="http://schemas.openxmlformats.org/officeDocument/2006/relationships/ctrlProp" Target="../ctrlProps/ctrlProp1068.xml"/><Relationship Id="rId3" Type="http://schemas.openxmlformats.org/officeDocument/2006/relationships/vmlDrawing" Target="../drawings/vmlDrawing18.vml"/><Relationship Id="rId12" Type="http://schemas.openxmlformats.org/officeDocument/2006/relationships/ctrlProp" Target="../ctrlProps/ctrlProp1029.xml"/><Relationship Id="rId17" Type="http://schemas.openxmlformats.org/officeDocument/2006/relationships/ctrlProp" Target="../ctrlProps/ctrlProp1034.xml"/><Relationship Id="rId25" Type="http://schemas.openxmlformats.org/officeDocument/2006/relationships/ctrlProp" Target="../ctrlProps/ctrlProp1042.xml"/><Relationship Id="rId33" Type="http://schemas.openxmlformats.org/officeDocument/2006/relationships/ctrlProp" Target="../ctrlProps/ctrlProp1050.xml"/><Relationship Id="rId38" Type="http://schemas.openxmlformats.org/officeDocument/2006/relationships/ctrlProp" Target="../ctrlProps/ctrlProp1055.xml"/><Relationship Id="rId46" Type="http://schemas.openxmlformats.org/officeDocument/2006/relationships/ctrlProp" Target="../ctrlProps/ctrlProp1063.xml"/><Relationship Id="rId59" Type="http://schemas.openxmlformats.org/officeDocument/2006/relationships/ctrlProp" Target="../ctrlProps/ctrlProp1076.xml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90.xml"/><Relationship Id="rId18" Type="http://schemas.openxmlformats.org/officeDocument/2006/relationships/ctrlProp" Target="../ctrlProps/ctrlProp1095.xml"/><Relationship Id="rId26" Type="http://schemas.openxmlformats.org/officeDocument/2006/relationships/ctrlProp" Target="../ctrlProps/ctrlProp1103.xml"/><Relationship Id="rId39" Type="http://schemas.openxmlformats.org/officeDocument/2006/relationships/ctrlProp" Target="../ctrlProps/ctrlProp1116.xml"/><Relationship Id="rId21" Type="http://schemas.openxmlformats.org/officeDocument/2006/relationships/ctrlProp" Target="../ctrlProps/ctrlProp1098.xml"/><Relationship Id="rId34" Type="http://schemas.openxmlformats.org/officeDocument/2006/relationships/ctrlProp" Target="../ctrlProps/ctrlProp1111.xml"/><Relationship Id="rId42" Type="http://schemas.openxmlformats.org/officeDocument/2006/relationships/ctrlProp" Target="../ctrlProps/ctrlProp1119.xml"/><Relationship Id="rId47" Type="http://schemas.openxmlformats.org/officeDocument/2006/relationships/ctrlProp" Target="../ctrlProps/ctrlProp1124.xml"/><Relationship Id="rId50" Type="http://schemas.openxmlformats.org/officeDocument/2006/relationships/ctrlProp" Target="../ctrlProps/ctrlProp1127.xml"/><Relationship Id="rId55" Type="http://schemas.openxmlformats.org/officeDocument/2006/relationships/ctrlProp" Target="../ctrlProps/ctrlProp1132.xml"/><Relationship Id="rId63" Type="http://schemas.openxmlformats.org/officeDocument/2006/relationships/ctrlProp" Target="../ctrlProps/ctrlProp1140.xml"/><Relationship Id="rId7" Type="http://schemas.openxmlformats.org/officeDocument/2006/relationships/ctrlProp" Target="../ctrlProps/ctrlProp1084.xml"/><Relationship Id="rId2" Type="http://schemas.openxmlformats.org/officeDocument/2006/relationships/drawing" Target="../drawings/drawing19.xml"/><Relationship Id="rId16" Type="http://schemas.openxmlformats.org/officeDocument/2006/relationships/ctrlProp" Target="../ctrlProps/ctrlProp1093.xml"/><Relationship Id="rId20" Type="http://schemas.openxmlformats.org/officeDocument/2006/relationships/ctrlProp" Target="../ctrlProps/ctrlProp1097.xml"/><Relationship Id="rId29" Type="http://schemas.openxmlformats.org/officeDocument/2006/relationships/ctrlProp" Target="../ctrlProps/ctrlProp1106.xml"/><Relationship Id="rId41" Type="http://schemas.openxmlformats.org/officeDocument/2006/relationships/ctrlProp" Target="../ctrlProps/ctrlProp1118.xml"/><Relationship Id="rId54" Type="http://schemas.openxmlformats.org/officeDocument/2006/relationships/ctrlProp" Target="../ctrlProps/ctrlProp1131.xml"/><Relationship Id="rId62" Type="http://schemas.openxmlformats.org/officeDocument/2006/relationships/ctrlProp" Target="../ctrlProps/ctrlProp1139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1083.xml"/><Relationship Id="rId11" Type="http://schemas.openxmlformats.org/officeDocument/2006/relationships/ctrlProp" Target="../ctrlProps/ctrlProp1088.xml"/><Relationship Id="rId24" Type="http://schemas.openxmlformats.org/officeDocument/2006/relationships/ctrlProp" Target="../ctrlProps/ctrlProp1101.xml"/><Relationship Id="rId32" Type="http://schemas.openxmlformats.org/officeDocument/2006/relationships/ctrlProp" Target="../ctrlProps/ctrlProp1109.xml"/><Relationship Id="rId37" Type="http://schemas.openxmlformats.org/officeDocument/2006/relationships/ctrlProp" Target="../ctrlProps/ctrlProp1114.xml"/><Relationship Id="rId40" Type="http://schemas.openxmlformats.org/officeDocument/2006/relationships/ctrlProp" Target="../ctrlProps/ctrlProp1117.xml"/><Relationship Id="rId45" Type="http://schemas.openxmlformats.org/officeDocument/2006/relationships/ctrlProp" Target="../ctrlProps/ctrlProp1122.xml"/><Relationship Id="rId53" Type="http://schemas.openxmlformats.org/officeDocument/2006/relationships/ctrlProp" Target="../ctrlProps/ctrlProp1130.xml"/><Relationship Id="rId58" Type="http://schemas.openxmlformats.org/officeDocument/2006/relationships/ctrlProp" Target="../ctrlProps/ctrlProp1135.xml"/><Relationship Id="rId5" Type="http://schemas.openxmlformats.org/officeDocument/2006/relationships/ctrlProp" Target="../ctrlProps/ctrlProp1082.xml"/><Relationship Id="rId15" Type="http://schemas.openxmlformats.org/officeDocument/2006/relationships/ctrlProp" Target="../ctrlProps/ctrlProp1092.xml"/><Relationship Id="rId23" Type="http://schemas.openxmlformats.org/officeDocument/2006/relationships/ctrlProp" Target="../ctrlProps/ctrlProp1100.xml"/><Relationship Id="rId28" Type="http://schemas.openxmlformats.org/officeDocument/2006/relationships/ctrlProp" Target="../ctrlProps/ctrlProp1105.xml"/><Relationship Id="rId36" Type="http://schemas.openxmlformats.org/officeDocument/2006/relationships/ctrlProp" Target="../ctrlProps/ctrlProp1113.xml"/><Relationship Id="rId49" Type="http://schemas.openxmlformats.org/officeDocument/2006/relationships/ctrlProp" Target="../ctrlProps/ctrlProp1126.xml"/><Relationship Id="rId57" Type="http://schemas.openxmlformats.org/officeDocument/2006/relationships/ctrlProp" Target="../ctrlProps/ctrlProp1134.xml"/><Relationship Id="rId61" Type="http://schemas.openxmlformats.org/officeDocument/2006/relationships/ctrlProp" Target="../ctrlProps/ctrlProp1138.xml"/><Relationship Id="rId10" Type="http://schemas.openxmlformats.org/officeDocument/2006/relationships/ctrlProp" Target="../ctrlProps/ctrlProp1087.xml"/><Relationship Id="rId19" Type="http://schemas.openxmlformats.org/officeDocument/2006/relationships/ctrlProp" Target="../ctrlProps/ctrlProp1096.xml"/><Relationship Id="rId31" Type="http://schemas.openxmlformats.org/officeDocument/2006/relationships/ctrlProp" Target="../ctrlProps/ctrlProp1108.xml"/><Relationship Id="rId44" Type="http://schemas.openxmlformats.org/officeDocument/2006/relationships/ctrlProp" Target="../ctrlProps/ctrlProp1121.xml"/><Relationship Id="rId52" Type="http://schemas.openxmlformats.org/officeDocument/2006/relationships/ctrlProp" Target="../ctrlProps/ctrlProp1129.xml"/><Relationship Id="rId60" Type="http://schemas.openxmlformats.org/officeDocument/2006/relationships/ctrlProp" Target="../ctrlProps/ctrlProp1137.xml"/><Relationship Id="rId4" Type="http://schemas.openxmlformats.org/officeDocument/2006/relationships/ctrlProp" Target="../ctrlProps/ctrlProp1081.xml"/><Relationship Id="rId9" Type="http://schemas.openxmlformats.org/officeDocument/2006/relationships/ctrlProp" Target="../ctrlProps/ctrlProp1086.xml"/><Relationship Id="rId14" Type="http://schemas.openxmlformats.org/officeDocument/2006/relationships/ctrlProp" Target="../ctrlProps/ctrlProp1091.xml"/><Relationship Id="rId22" Type="http://schemas.openxmlformats.org/officeDocument/2006/relationships/ctrlProp" Target="../ctrlProps/ctrlProp1099.xml"/><Relationship Id="rId27" Type="http://schemas.openxmlformats.org/officeDocument/2006/relationships/ctrlProp" Target="../ctrlProps/ctrlProp1104.xml"/><Relationship Id="rId30" Type="http://schemas.openxmlformats.org/officeDocument/2006/relationships/ctrlProp" Target="../ctrlProps/ctrlProp1107.xml"/><Relationship Id="rId35" Type="http://schemas.openxmlformats.org/officeDocument/2006/relationships/ctrlProp" Target="../ctrlProps/ctrlProp1112.xml"/><Relationship Id="rId43" Type="http://schemas.openxmlformats.org/officeDocument/2006/relationships/ctrlProp" Target="../ctrlProps/ctrlProp1120.xml"/><Relationship Id="rId48" Type="http://schemas.openxmlformats.org/officeDocument/2006/relationships/ctrlProp" Target="../ctrlProps/ctrlProp1125.xml"/><Relationship Id="rId56" Type="http://schemas.openxmlformats.org/officeDocument/2006/relationships/ctrlProp" Target="../ctrlProps/ctrlProp1133.xml"/><Relationship Id="rId8" Type="http://schemas.openxmlformats.org/officeDocument/2006/relationships/ctrlProp" Target="../ctrlProps/ctrlProp1085.xml"/><Relationship Id="rId51" Type="http://schemas.openxmlformats.org/officeDocument/2006/relationships/ctrlProp" Target="../ctrlProps/ctrlProp1128.xml"/><Relationship Id="rId3" Type="http://schemas.openxmlformats.org/officeDocument/2006/relationships/vmlDrawing" Target="../drawings/vmlDrawing19.vml"/><Relationship Id="rId12" Type="http://schemas.openxmlformats.org/officeDocument/2006/relationships/ctrlProp" Target="../ctrlProps/ctrlProp1089.xml"/><Relationship Id="rId17" Type="http://schemas.openxmlformats.org/officeDocument/2006/relationships/ctrlProp" Target="../ctrlProps/ctrlProp1094.xml"/><Relationship Id="rId25" Type="http://schemas.openxmlformats.org/officeDocument/2006/relationships/ctrlProp" Target="../ctrlProps/ctrlProp1102.xml"/><Relationship Id="rId33" Type="http://schemas.openxmlformats.org/officeDocument/2006/relationships/ctrlProp" Target="../ctrlProps/ctrlProp1110.xml"/><Relationship Id="rId38" Type="http://schemas.openxmlformats.org/officeDocument/2006/relationships/ctrlProp" Target="../ctrlProps/ctrlProp1115.xml"/><Relationship Id="rId46" Type="http://schemas.openxmlformats.org/officeDocument/2006/relationships/ctrlProp" Target="../ctrlProps/ctrlProp1123.xml"/><Relationship Id="rId59" Type="http://schemas.openxmlformats.org/officeDocument/2006/relationships/ctrlProp" Target="../ctrlProps/ctrlProp113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0.xml"/><Relationship Id="rId18" Type="http://schemas.openxmlformats.org/officeDocument/2006/relationships/ctrlProp" Target="../ctrlProps/ctrlProp75.xml"/><Relationship Id="rId26" Type="http://schemas.openxmlformats.org/officeDocument/2006/relationships/ctrlProp" Target="../ctrlProps/ctrlProp83.xml"/><Relationship Id="rId39" Type="http://schemas.openxmlformats.org/officeDocument/2006/relationships/ctrlProp" Target="../ctrlProps/ctrlProp96.xml"/><Relationship Id="rId21" Type="http://schemas.openxmlformats.org/officeDocument/2006/relationships/ctrlProp" Target="../ctrlProps/ctrlProp78.xml"/><Relationship Id="rId34" Type="http://schemas.openxmlformats.org/officeDocument/2006/relationships/ctrlProp" Target="../ctrlProps/ctrlProp91.xml"/><Relationship Id="rId42" Type="http://schemas.openxmlformats.org/officeDocument/2006/relationships/ctrlProp" Target="../ctrlProps/ctrlProp99.xml"/><Relationship Id="rId47" Type="http://schemas.openxmlformats.org/officeDocument/2006/relationships/ctrlProp" Target="../ctrlProps/ctrlProp104.xml"/><Relationship Id="rId50" Type="http://schemas.openxmlformats.org/officeDocument/2006/relationships/ctrlProp" Target="../ctrlProps/ctrlProp107.xml"/><Relationship Id="rId55" Type="http://schemas.openxmlformats.org/officeDocument/2006/relationships/ctrlProp" Target="../ctrlProps/ctrlProp112.xml"/><Relationship Id="rId63" Type="http://schemas.openxmlformats.org/officeDocument/2006/relationships/ctrlProp" Target="../ctrlProps/ctrlProp120.x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3.xml"/><Relationship Id="rId20" Type="http://schemas.openxmlformats.org/officeDocument/2006/relationships/ctrlProp" Target="../ctrlProps/ctrlProp77.xml"/><Relationship Id="rId29" Type="http://schemas.openxmlformats.org/officeDocument/2006/relationships/ctrlProp" Target="../ctrlProps/ctrlProp86.xml"/><Relationship Id="rId41" Type="http://schemas.openxmlformats.org/officeDocument/2006/relationships/ctrlProp" Target="../ctrlProps/ctrlProp98.xml"/><Relationship Id="rId54" Type="http://schemas.openxmlformats.org/officeDocument/2006/relationships/ctrlProp" Target="../ctrlProps/ctrlProp111.xml"/><Relationship Id="rId62" Type="http://schemas.openxmlformats.org/officeDocument/2006/relationships/ctrlProp" Target="../ctrlProps/ctrlProp1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3.xml"/><Relationship Id="rId11" Type="http://schemas.openxmlformats.org/officeDocument/2006/relationships/ctrlProp" Target="../ctrlProps/ctrlProp68.xml"/><Relationship Id="rId24" Type="http://schemas.openxmlformats.org/officeDocument/2006/relationships/ctrlProp" Target="../ctrlProps/ctrlProp81.xml"/><Relationship Id="rId32" Type="http://schemas.openxmlformats.org/officeDocument/2006/relationships/ctrlProp" Target="../ctrlProps/ctrlProp89.xml"/><Relationship Id="rId37" Type="http://schemas.openxmlformats.org/officeDocument/2006/relationships/ctrlProp" Target="../ctrlProps/ctrlProp94.xml"/><Relationship Id="rId40" Type="http://schemas.openxmlformats.org/officeDocument/2006/relationships/ctrlProp" Target="../ctrlProps/ctrlProp97.xml"/><Relationship Id="rId45" Type="http://schemas.openxmlformats.org/officeDocument/2006/relationships/ctrlProp" Target="../ctrlProps/ctrlProp102.xml"/><Relationship Id="rId53" Type="http://schemas.openxmlformats.org/officeDocument/2006/relationships/ctrlProp" Target="../ctrlProps/ctrlProp110.xml"/><Relationship Id="rId58" Type="http://schemas.openxmlformats.org/officeDocument/2006/relationships/ctrlProp" Target="../ctrlProps/ctrlProp115.xml"/><Relationship Id="rId5" Type="http://schemas.openxmlformats.org/officeDocument/2006/relationships/ctrlProp" Target="../ctrlProps/ctrlProp62.xml"/><Relationship Id="rId15" Type="http://schemas.openxmlformats.org/officeDocument/2006/relationships/ctrlProp" Target="../ctrlProps/ctrlProp72.xml"/><Relationship Id="rId23" Type="http://schemas.openxmlformats.org/officeDocument/2006/relationships/ctrlProp" Target="../ctrlProps/ctrlProp80.xml"/><Relationship Id="rId28" Type="http://schemas.openxmlformats.org/officeDocument/2006/relationships/ctrlProp" Target="../ctrlProps/ctrlProp85.xml"/><Relationship Id="rId36" Type="http://schemas.openxmlformats.org/officeDocument/2006/relationships/ctrlProp" Target="../ctrlProps/ctrlProp93.xml"/><Relationship Id="rId49" Type="http://schemas.openxmlformats.org/officeDocument/2006/relationships/ctrlProp" Target="../ctrlProps/ctrlProp106.xml"/><Relationship Id="rId57" Type="http://schemas.openxmlformats.org/officeDocument/2006/relationships/ctrlProp" Target="../ctrlProps/ctrlProp114.xml"/><Relationship Id="rId61" Type="http://schemas.openxmlformats.org/officeDocument/2006/relationships/ctrlProp" Target="../ctrlProps/ctrlProp118.xml"/><Relationship Id="rId10" Type="http://schemas.openxmlformats.org/officeDocument/2006/relationships/ctrlProp" Target="../ctrlProps/ctrlProp67.xml"/><Relationship Id="rId19" Type="http://schemas.openxmlformats.org/officeDocument/2006/relationships/ctrlProp" Target="../ctrlProps/ctrlProp76.xml"/><Relationship Id="rId31" Type="http://schemas.openxmlformats.org/officeDocument/2006/relationships/ctrlProp" Target="../ctrlProps/ctrlProp88.xml"/><Relationship Id="rId44" Type="http://schemas.openxmlformats.org/officeDocument/2006/relationships/ctrlProp" Target="../ctrlProps/ctrlProp101.xml"/><Relationship Id="rId52" Type="http://schemas.openxmlformats.org/officeDocument/2006/relationships/ctrlProp" Target="../ctrlProps/ctrlProp109.xml"/><Relationship Id="rId60" Type="http://schemas.openxmlformats.org/officeDocument/2006/relationships/ctrlProp" Target="../ctrlProps/ctrlProp117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Relationship Id="rId14" Type="http://schemas.openxmlformats.org/officeDocument/2006/relationships/ctrlProp" Target="../ctrlProps/ctrlProp71.xml"/><Relationship Id="rId22" Type="http://schemas.openxmlformats.org/officeDocument/2006/relationships/ctrlProp" Target="../ctrlProps/ctrlProp79.xml"/><Relationship Id="rId27" Type="http://schemas.openxmlformats.org/officeDocument/2006/relationships/ctrlProp" Target="../ctrlProps/ctrlProp84.xml"/><Relationship Id="rId30" Type="http://schemas.openxmlformats.org/officeDocument/2006/relationships/ctrlProp" Target="../ctrlProps/ctrlProp87.xml"/><Relationship Id="rId35" Type="http://schemas.openxmlformats.org/officeDocument/2006/relationships/ctrlProp" Target="../ctrlProps/ctrlProp92.xml"/><Relationship Id="rId43" Type="http://schemas.openxmlformats.org/officeDocument/2006/relationships/ctrlProp" Target="../ctrlProps/ctrlProp100.xml"/><Relationship Id="rId48" Type="http://schemas.openxmlformats.org/officeDocument/2006/relationships/ctrlProp" Target="../ctrlProps/ctrlProp105.xml"/><Relationship Id="rId56" Type="http://schemas.openxmlformats.org/officeDocument/2006/relationships/ctrlProp" Target="../ctrlProps/ctrlProp113.xml"/><Relationship Id="rId8" Type="http://schemas.openxmlformats.org/officeDocument/2006/relationships/ctrlProp" Target="../ctrlProps/ctrlProp65.xml"/><Relationship Id="rId51" Type="http://schemas.openxmlformats.org/officeDocument/2006/relationships/ctrlProp" Target="../ctrlProps/ctrlProp10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9.xml"/><Relationship Id="rId17" Type="http://schemas.openxmlformats.org/officeDocument/2006/relationships/ctrlProp" Target="../ctrlProps/ctrlProp74.xml"/><Relationship Id="rId25" Type="http://schemas.openxmlformats.org/officeDocument/2006/relationships/ctrlProp" Target="../ctrlProps/ctrlProp82.xml"/><Relationship Id="rId33" Type="http://schemas.openxmlformats.org/officeDocument/2006/relationships/ctrlProp" Target="../ctrlProps/ctrlProp90.xml"/><Relationship Id="rId38" Type="http://schemas.openxmlformats.org/officeDocument/2006/relationships/ctrlProp" Target="../ctrlProps/ctrlProp95.xml"/><Relationship Id="rId46" Type="http://schemas.openxmlformats.org/officeDocument/2006/relationships/ctrlProp" Target="../ctrlProps/ctrlProp103.xml"/><Relationship Id="rId59" Type="http://schemas.openxmlformats.org/officeDocument/2006/relationships/ctrlProp" Target="../ctrlProps/ctrlProp116.xml"/></Relationships>
</file>

<file path=xl/worksheets/_rels/sheet2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50.xml"/><Relationship Id="rId18" Type="http://schemas.openxmlformats.org/officeDocument/2006/relationships/ctrlProp" Target="../ctrlProps/ctrlProp1155.xml"/><Relationship Id="rId26" Type="http://schemas.openxmlformats.org/officeDocument/2006/relationships/ctrlProp" Target="../ctrlProps/ctrlProp1163.xml"/><Relationship Id="rId39" Type="http://schemas.openxmlformats.org/officeDocument/2006/relationships/ctrlProp" Target="../ctrlProps/ctrlProp1176.xml"/><Relationship Id="rId21" Type="http://schemas.openxmlformats.org/officeDocument/2006/relationships/ctrlProp" Target="../ctrlProps/ctrlProp1158.xml"/><Relationship Id="rId34" Type="http://schemas.openxmlformats.org/officeDocument/2006/relationships/ctrlProp" Target="../ctrlProps/ctrlProp1171.xml"/><Relationship Id="rId42" Type="http://schemas.openxmlformats.org/officeDocument/2006/relationships/ctrlProp" Target="../ctrlProps/ctrlProp1179.xml"/><Relationship Id="rId47" Type="http://schemas.openxmlformats.org/officeDocument/2006/relationships/ctrlProp" Target="../ctrlProps/ctrlProp1184.xml"/><Relationship Id="rId50" Type="http://schemas.openxmlformats.org/officeDocument/2006/relationships/ctrlProp" Target="../ctrlProps/ctrlProp1187.xml"/><Relationship Id="rId55" Type="http://schemas.openxmlformats.org/officeDocument/2006/relationships/ctrlProp" Target="../ctrlProps/ctrlProp1192.xml"/><Relationship Id="rId63" Type="http://schemas.openxmlformats.org/officeDocument/2006/relationships/ctrlProp" Target="../ctrlProps/ctrlProp1200.xml"/><Relationship Id="rId7" Type="http://schemas.openxmlformats.org/officeDocument/2006/relationships/ctrlProp" Target="../ctrlProps/ctrlProp1144.xml"/><Relationship Id="rId2" Type="http://schemas.openxmlformats.org/officeDocument/2006/relationships/drawing" Target="../drawings/drawing20.xml"/><Relationship Id="rId16" Type="http://schemas.openxmlformats.org/officeDocument/2006/relationships/ctrlProp" Target="../ctrlProps/ctrlProp1153.xml"/><Relationship Id="rId20" Type="http://schemas.openxmlformats.org/officeDocument/2006/relationships/ctrlProp" Target="../ctrlProps/ctrlProp1157.xml"/><Relationship Id="rId29" Type="http://schemas.openxmlformats.org/officeDocument/2006/relationships/ctrlProp" Target="../ctrlProps/ctrlProp1166.xml"/><Relationship Id="rId41" Type="http://schemas.openxmlformats.org/officeDocument/2006/relationships/ctrlProp" Target="../ctrlProps/ctrlProp1178.xml"/><Relationship Id="rId54" Type="http://schemas.openxmlformats.org/officeDocument/2006/relationships/ctrlProp" Target="../ctrlProps/ctrlProp1191.xml"/><Relationship Id="rId62" Type="http://schemas.openxmlformats.org/officeDocument/2006/relationships/ctrlProp" Target="../ctrlProps/ctrlProp1199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1143.xml"/><Relationship Id="rId11" Type="http://schemas.openxmlformats.org/officeDocument/2006/relationships/ctrlProp" Target="../ctrlProps/ctrlProp1148.xml"/><Relationship Id="rId24" Type="http://schemas.openxmlformats.org/officeDocument/2006/relationships/ctrlProp" Target="../ctrlProps/ctrlProp1161.xml"/><Relationship Id="rId32" Type="http://schemas.openxmlformats.org/officeDocument/2006/relationships/ctrlProp" Target="../ctrlProps/ctrlProp1169.xml"/><Relationship Id="rId37" Type="http://schemas.openxmlformats.org/officeDocument/2006/relationships/ctrlProp" Target="../ctrlProps/ctrlProp1174.xml"/><Relationship Id="rId40" Type="http://schemas.openxmlformats.org/officeDocument/2006/relationships/ctrlProp" Target="../ctrlProps/ctrlProp1177.xml"/><Relationship Id="rId45" Type="http://schemas.openxmlformats.org/officeDocument/2006/relationships/ctrlProp" Target="../ctrlProps/ctrlProp1182.xml"/><Relationship Id="rId53" Type="http://schemas.openxmlformats.org/officeDocument/2006/relationships/ctrlProp" Target="../ctrlProps/ctrlProp1190.xml"/><Relationship Id="rId58" Type="http://schemas.openxmlformats.org/officeDocument/2006/relationships/ctrlProp" Target="../ctrlProps/ctrlProp1195.xml"/><Relationship Id="rId5" Type="http://schemas.openxmlformats.org/officeDocument/2006/relationships/ctrlProp" Target="../ctrlProps/ctrlProp1142.xml"/><Relationship Id="rId15" Type="http://schemas.openxmlformats.org/officeDocument/2006/relationships/ctrlProp" Target="../ctrlProps/ctrlProp1152.xml"/><Relationship Id="rId23" Type="http://schemas.openxmlformats.org/officeDocument/2006/relationships/ctrlProp" Target="../ctrlProps/ctrlProp1160.xml"/><Relationship Id="rId28" Type="http://schemas.openxmlformats.org/officeDocument/2006/relationships/ctrlProp" Target="../ctrlProps/ctrlProp1165.xml"/><Relationship Id="rId36" Type="http://schemas.openxmlformats.org/officeDocument/2006/relationships/ctrlProp" Target="../ctrlProps/ctrlProp1173.xml"/><Relationship Id="rId49" Type="http://schemas.openxmlformats.org/officeDocument/2006/relationships/ctrlProp" Target="../ctrlProps/ctrlProp1186.xml"/><Relationship Id="rId57" Type="http://schemas.openxmlformats.org/officeDocument/2006/relationships/ctrlProp" Target="../ctrlProps/ctrlProp1194.xml"/><Relationship Id="rId61" Type="http://schemas.openxmlformats.org/officeDocument/2006/relationships/ctrlProp" Target="../ctrlProps/ctrlProp1198.xml"/><Relationship Id="rId10" Type="http://schemas.openxmlformats.org/officeDocument/2006/relationships/ctrlProp" Target="../ctrlProps/ctrlProp1147.xml"/><Relationship Id="rId19" Type="http://schemas.openxmlformats.org/officeDocument/2006/relationships/ctrlProp" Target="../ctrlProps/ctrlProp1156.xml"/><Relationship Id="rId31" Type="http://schemas.openxmlformats.org/officeDocument/2006/relationships/ctrlProp" Target="../ctrlProps/ctrlProp1168.xml"/><Relationship Id="rId44" Type="http://schemas.openxmlformats.org/officeDocument/2006/relationships/ctrlProp" Target="../ctrlProps/ctrlProp1181.xml"/><Relationship Id="rId52" Type="http://schemas.openxmlformats.org/officeDocument/2006/relationships/ctrlProp" Target="../ctrlProps/ctrlProp1189.xml"/><Relationship Id="rId60" Type="http://schemas.openxmlformats.org/officeDocument/2006/relationships/ctrlProp" Target="../ctrlProps/ctrlProp1197.xml"/><Relationship Id="rId4" Type="http://schemas.openxmlformats.org/officeDocument/2006/relationships/ctrlProp" Target="../ctrlProps/ctrlProp1141.xml"/><Relationship Id="rId9" Type="http://schemas.openxmlformats.org/officeDocument/2006/relationships/ctrlProp" Target="../ctrlProps/ctrlProp1146.xml"/><Relationship Id="rId14" Type="http://schemas.openxmlformats.org/officeDocument/2006/relationships/ctrlProp" Target="../ctrlProps/ctrlProp1151.xml"/><Relationship Id="rId22" Type="http://schemas.openxmlformats.org/officeDocument/2006/relationships/ctrlProp" Target="../ctrlProps/ctrlProp1159.xml"/><Relationship Id="rId27" Type="http://schemas.openxmlformats.org/officeDocument/2006/relationships/ctrlProp" Target="../ctrlProps/ctrlProp1164.xml"/><Relationship Id="rId30" Type="http://schemas.openxmlformats.org/officeDocument/2006/relationships/ctrlProp" Target="../ctrlProps/ctrlProp1167.xml"/><Relationship Id="rId35" Type="http://schemas.openxmlformats.org/officeDocument/2006/relationships/ctrlProp" Target="../ctrlProps/ctrlProp1172.xml"/><Relationship Id="rId43" Type="http://schemas.openxmlformats.org/officeDocument/2006/relationships/ctrlProp" Target="../ctrlProps/ctrlProp1180.xml"/><Relationship Id="rId48" Type="http://schemas.openxmlformats.org/officeDocument/2006/relationships/ctrlProp" Target="../ctrlProps/ctrlProp1185.xml"/><Relationship Id="rId56" Type="http://schemas.openxmlformats.org/officeDocument/2006/relationships/ctrlProp" Target="../ctrlProps/ctrlProp1193.xml"/><Relationship Id="rId8" Type="http://schemas.openxmlformats.org/officeDocument/2006/relationships/ctrlProp" Target="../ctrlProps/ctrlProp1145.xml"/><Relationship Id="rId51" Type="http://schemas.openxmlformats.org/officeDocument/2006/relationships/ctrlProp" Target="../ctrlProps/ctrlProp1188.xml"/><Relationship Id="rId3" Type="http://schemas.openxmlformats.org/officeDocument/2006/relationships/vmlDrawing" Target="../drawings/vmlDrawing20.vml"/><Relationship Id="rId12" Type="http://schemas.openxmlformats.org/officeDocument/2006/relationships/ctrlProp" Target="../ctrlProps/ctrlProp1149.xml"/><Relationship Id="rId17" Type="http://schemas.openxmlformats.org/officeDocument/2006/relationships/ctrlProp" Target="../ctrlProps/ctrlProp1154.xml"/><Relationship Id="rId25" Type="http://schemas.openxmlformats.org/officeDocument/2006/relationships/ctrlProp" Target="../ctrlProps/ctrlProp1162.xml"/><Relationship Id="rId33" Type="http://schemas.openxmlformats.org/officeDocument/2006/relationships/ctrlProp" Target="../ctrlProps/ctrlProp1170.xml"/><Relationship Id="rId38" Type="http://schemas.openxmlformats.org/officeDocument/2006/relationships/ctrlProp" Target="../ctrlProps/ctrlProp1175.xml"/><Relationship Id="rId46" Type="http://schemas.openxmlformats.org/officeDocument/2006/relationships/ctrlProp" Target="../ctrlProps/ctrlProp1183.xml"/><Relationship Id="rId59" Type="http://schemas.openxmlformats.org/officeDocument/2006/relationships/ctrlProp" Target="../ctrlProps/ctrlProp119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30.xml"/><Relationship Id="rId18" Type="http://schemas.openxmlformats.org/officeDocument/2006/relationships/ctrlProp" Target="../ctrlProps/ctrlProp135.xml"/><Relationship Id="rId26" Type="http://schemas.openxmlformats.org/officeDocument/2006/relationships/ctrlProp" Target="../ctrlProps/ctrlProp143.xml"/><Relationship Id="rId39" Type="http://schemas.openxmlformats.org/officeDocument/2006/relationships/ctrlProp" Target="../ctrlProps/ctrlProp156.xml"/><Relationship Id="rId21" Type="http://schemas.openxmlformats.org/officeDocument/2006/relationships/ctrlProp" Target="../ctrlProps/ctrlProp138.xml"/><Relationship Id="rId34" Type="http://schemas.openxmlformats.org/officeDocument/2006/relationships/ctrlProp" Target="../ctrlProps/ctrlProp151.xml"/><Relationship Id="rId42" Type="http://schemas.openxmlformats.org/officeDocument/2006/relationships/ctrlProp" Target="../ctrlProps/ctrlProp159.xml"/><Relationship Id="rId47" Type="http://schemas.openxmlformats.org/officeDocument/2006/relationships/ctrlProp" Target="../ctrlProps/ctrlProp164.xml"/><Relationship Id="rId50" Type="http://schemas.openxmlformats.org/officeDocument/2006/relationships/ctrlProp" Target="../ctrlProps/ctrlProp167.xml"/><Relationship Id="rId55" Type="http://schemas.openxmlformats.org/officeDocument/2006/relationships/ctrlProp" Target="../ctrlProps/ctrlProp172.xml"/><Relationship Id="rId63" Type="http://schemas.openxmlformats.org/officeDocument/2006/relationships/ctrlProp" Target="../ctrlProps/ctrlProp180.xml"/><Relationship Id="rId7" Type="http://schemas.openxmlformats.org/officeDocument/2006/relationships/ctrlProp" Target="../ctrlProps/ctrlProp12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3.xml"/><Relationship Id="rId20" Type="http://schemas.openxmlformats.org/officeDocument/2006/relationships/ctrlProp" Target="../ctrlProps/ctrlProp137.xml"/><Relationship Id="rId29" Type="http://schemas.openxmlformats.org/officeDocument/2006/relationships/ctrlProp" Target="../ctrlProps/ctrlProp146.xml"/><Relationship Id="rId41" Type="http://schemas.openxmlformats.org/officeDocument/2006/relationships/ctrlProp" Target="../ctrlProps/ctrlProp158.xml"/><Relationship Id="rId54" Type="http://schemas.openxmlformats.org/officeDocument/2006/relationships/ctrlProp" Target="../ctrlProps/ctrlProp171.xml"/><Relationship Id="rId62" Type="http://schemas.openxmlformats.org/officeDocument/2006/relationships/ctrlProp" Target="../ctrlProps/ctrlProp17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23.xml"/><Relationship Id="rId11" Type="http://schemas.openxmlformats.org/officeDocument/2006/relationships/ctrlProp" Target="../ctrlProps/ctrlProp128.xml"/><Relationship Id="rId24" Type="http://schemas.openxmlformats.org/officeDocument/2006/relationships/ctrlProp" Target="../ctrlProps/ctrlProp141.xml"/><Relationship Id="rId32" Type="http://schemas.openxmlformats.org/officeDocument/2006/relationships/ctrlProp" Target="../ctrlProps/ctrlProp149.xml"/><Relationship Id="rId37" Type="http://schemas.openxmlformats.org/officeDocument/2006/relationships/ctrlProp" Target="../ctrlProps/ctrlProp154.xml"/><Relationship Id="rId40" Type="http://schemas.openxmlformats.org/officeDocument/2006/relationships/ctrlProp" Target="../ctrlProps/ctrlProp157.xml"/><Relationship Id="rId45" Type="http://schemas.openxmlformats.org/officeDocument/2006/relationships/ctrlProp" Target="../ctrlProps/ctrlProp162.xml"/><Relationship Id="rId53" Type="http://schemas.openxmlformats.org/officeDocument/2006/relationships/ctrlProp" Target="../ctrlProps/ctrlProp170.xml"/><Relationship Id="rId58" Type="http://schemas.openxmlformats.org/officeDocument/2006/relationships/ctrlProp" Target="../ctrlProps/ctrlProp175.xml"/><Relationship Id="rId5" Type="http://schemas.openxmlformats.org/officeDocument/2006/relationships/ctrlProp" Target="../ctrlProps/ctrlProp122.xml"/><Relationship Id="rId15" Type="http://schemas.openxmlformats.org/officeDocument/2006/relationships/ctrlProp" Target="../ctrlProps/ctrlProp132.xml"/><Relationship Id="rId23" Type="http://schemas.openxmlformats.org/officeDocument/2006/relationships/ctrlProp" Target="../ctrlProps/ctrlProp140.xml"/><Relationship Id="rId28" Type="http://schemas.openxmlformats.org/officeDocument/2006/relationships/ctrlProp" Target="../ctrlProps/ctrlProp145.xml"/><Relationship Id="rId36" Type="http://schemas.openxmlformats.org/officeDocument/2006/relationships/ctrlProp" Target="../ctrlProps/ctrlProp153.xml"/><Relationship Id="rId49" Type="http://schemas.openxmlformats.org/officeDocument/2006/relationships/ctrlProp" Target="../ctrlProps/ctrlProp166.xml"/><Relationship Id="rId57" Type="http://schemas.openxmlformats.org/officeDocument/2006/relationships/ctrlProp" Target="../ctrlProps/ctrlProp174.xml"/><Relationship Id="rId61" Type="http://schemas.openxmlformats.org/officeDocument/2006/relationships/ctrlProp" Target="../ctrlProps/ctrlProp178.xml"/><Relationship Id="rId10" Type="http://schemas.openxmlformats.org/officeDocument/2006/relationships/ctrlProp" Target="../ctrlProps/ctrlProp127.xml"/><Relationship Id="rId19" Type="http://schemas.openxmlformats.org/officeDocument/2006/relationships/ctrlProp" Target="../ctrlProps/ctrlProp136.xml"/><Relationship Id="rId31" Type="http://schemas.openxmlformats.org/officeDocument/2006/relationships/ctrlProp" Target="../ctrlProps/ctrlProp148.xml"/><Relationship Id="rId44" Type="http://schemas.openxmlformats.org/officeDocument/2006/relationships/ctrlProp" Target="../ctrlProps/ctrlProp161.xml"/><Relationship Id="rId52" Type="http://schemas.openxmlformats.org/officeDocument/2006/relationships/ctrlProp" Target="../ctrlProps/ctrlProp169.xml"/><Relationship Id="rId60" Type="http://schemas.openxmlformats.org/officeDocument/2006/relationships/ctrlProp" Target="../ctrlProps/ctrlProp177.xml"/><Relationship Id="rId4" Type="http://schemas.openxmlformats.org/officeDocument/2006/relationships/ctrlProp" Target="../ctrlProps/ctrlProp121.xml"/><Relationship Id="rId9" Type="http://schemas.openxmlformats.org/officeDocument/2006/relationships/ctrlProp" Target="../ctrlProps/ctrlProp126.xml"/><Relationship Id="rId14" Type="http://schemas.openxmlformats.org/officeDocument/2006/relationships/ctrlProp" Target="../ctrlProps/ctrlProp131.xml"/><Relationship Id="rId22" Type="http://schemas.openxmlformats.org/officeDocument/2006/relationships/ctrlProp" Target="../ctrlProps/ctrlProp139.xml"/><Relationship Id="rId27" Type="http://schemas.openxmlformats.org/officeDocument/2006/relationships/ctrlProp" Target="../ctrlProps/ctrlProp144.xml"/><Relationship Id="rId30" Type="http://schemas.openxmlformats.org/officeDocument/2006/relationships/ctrlProp" Target="../ctrlProps/ctrlProp147.xml"/><Relationship Id="rId35" Type="http://schemas.openxmlformats.org/officeDocument/2006/relationships/ctrlProp" Target="../ctrlProps/ctrlProp152.xml"/><Relationship Id="rId43" Type="http://schemas.openxmlformats.org/officeDocument/2006/relationships/ctrlProp" Target="../ctrlProps/ctrlProp160.xml"/><Relationship Id="rId48" Type="http://schemas.openxmlformats.org/officeDocument/2006/relationships/ctrlProp" Target="../ctrlProps/ctrlProp165.xml"/><Relationship Id="rId56" Type="http://schemas.openxmlformats.org/officeDocument/2006/relationships/ctrlProp" Target="../ctrlProps/ctrlProp173.xml"/><Relationship Id="rId8" Type="http://schemas.openxmlformats.org/officeDocument/2006/relationships/ctrlProp" Target="../ctrlProps/ctrlProp125.xml"/><Relationship Id="rId51" Type="http://schemas.openxmlformats.org/officeDocument/2006/relationships/ctrlProp" Target="../ctrlProps/ctrlProp168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29.xml"/><Relationship Id="rId17" Type="http://schemas.openxmlformats.org/officeDocument/2006/relationships/ctrlProp" Target="../ctrlProps/ctrlProp134.xml"/><Relationship Id="rId25" Type="http://schemas.openxmlformats.org/officeDocument/2006/relationships/ctrlProp" Target="../ctrlProps/ctrlProp142.xml"/><Relationship Id="rId33" Type="http://schemas.openxmlformats.org/officeDocument/2006/relationships/ctrlProp" Target="../ctrlProps/ctrlProp150.xml"/><Relationship Id="rId38" Type="http://schemas.openxmlformats.org/officeDocument/2006/relationships/ctrlProp" Target="../ctrlProps/ctrlProp155.xml"/><Relationship Id="rId46" Type="http://schemas.openxmlformats.org/officeDocument/2006/relationships/ctrlProp" Target="../ctrlProps/ctrlProp163.xml"/><Relationship Id="rId59" Type="http://schemas.openxmlformats.org/officeDocument/2006/relationships/ctrlProp" Target="../ctrlProps/ctrlProp176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90.xml"/><Relationship Id="rId18" Type="http://schemas.openxmlformats.org/officeDocument/2006/relationships/ctrlProp" Target="../ctrlProps/ctrlProp195.xml"/><Relationship Id="rId26" Type="http://schemas.openxmlformats.org/officeDocument/2006/relationships/ctrlProp" Target="../ctrlProps/ctrlProp203.xml"/><Relationship Id="rId39" Type="http://schemas.openxmlformats.org/officeDocument/2006/relationships/ctrlProp" Target="../ctrlProps/ctrlProp216.xml"/><Relationship Id="rId21" Type="http://schemas.openxmlformats.org/officeDocument/2006/relationships/ctrlProp" Target="../ctrlProps/ctrlProp198.xml"/><Relationship Id="rId34" Type="http://schemas.openxmlformats.org/officeDocument/2006/relationships/ctrlProp" Target="../ctrlProps/ctrlProp211.xml"/><Relationship Id="rId42" Type="http://schemas.openxmlformats.org/officeDocument/2006/relationships/ctrlProp" Target="../ctrlProps/ctrlProp219.xml"/><Relationship Id="rId47" Type="http://schemas.openxmlformats.org/officeDocument/2006/relationships/ctrlProp" Target="../ctrlProps/ctrlProp224.xml"/><Relationship Id="rId50" Type="http://schemas.openxmlformats.org/officeDocument/2006/relationships/ctrlProp" Target="../ctrlProps/ctrlProp227.xml"/><Relationship Id="rId55" Type="http://schemas.openxmlformats.org/officeDocument/2006/relationships/ctrlProp" Target="../ctrlProps/ctrlProp232.xml"/><Relationship Id="rId63" Type="http://schemas.openxmlformats.org/officeDocument/2006/relationships/ctrlProp" Target="../ctrlProps/ctrlProp240.xml"/><Relationship Id="rId7" Type="http://schemas.openxmlformats.org/officeDocument/2006/relationships/ctrlProp" Target="../ctrlProps/ctrlProp18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93.xml"/><Relationship Id="rId20" Type="http://schemas.openxmlformats.org/officeDocument/2006/relationships/ctrlProp" Target="../ctrlProps/ctrlProp197.xml"/><Relationship Id="rId29" Type="http://schemas.openxmlformats.org/officeDocument/2006/relationships/ctrlProp" Target="../ctrlProps/ctrlProp206.xml"/><Relationship Id="rId41" Type="http://schemas.openxmlformats.org/officeDocument/2006/relationships/ctrlProp" Target="../ctrlProps/ctrlProp218.xml"/><Relationship Id="rId54" Type="http://schemas.openxmlformats.org/officeDocument/2006/relationships/ctrlProp" Target="../ctrlProps/ctrlProp231.xml"/><Relationship Id="rId62" Type="http://schemas.openxmlformats.org/officeDocument/2006/relationships/ctrlProp" Target="../ctrlProps/ctrlProp239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83.xml"/><Relationship Id="rId11" Type="http://schemas.openxmlformats.org/officeDocument/2006/relationships/ctrlProp" Target="../ctrlProps/ctrlProp188.xml"/><Relationship Id="rId24" Type="http://schemas.openxmlformats.org/officeDocument/2006/relationships/ctrlProp" Target="../ctrlProps/ctrlProp201.xml"/><Relationship Id="rId32" Type="http://schemas.openxmlformats.org/officeDocument/2006/relationships/ctrlProp" Target="../ctrlProps/ctrlProp209.xml"/><Relationship Id="rId37" Type="http://schemas.openxmlformats.org/officeDocument/2006/relationships/ctrlProp" Target="../ctrlProps/ctrlProp214.xml"/><Relationship Id="rId40" Type="http://schemas.openxmlformats.org/officeDocument/2006/relationships/ctrlProp" Target="../ctrlProps/ctrlProp217.xml"/><Relationship Id="rId45" Type="http://schemas.openxmlformats.org/officeDocument/2006/relationships/ctrlProp" Target="../ctrlProps/ctrlProp222.xml"/><Relationship Id="rId53" Type="http://schemas.openxmlformats.org/officeDocument/2006/relationships/ctrlProp" Target="../ctrlProps/ctrlProp230.xml"/><Relationship Id="rId58" Type="http://schemas.openxmlformats.org/officeDocument/2006/relationships/ctrlProp" Target="../ctrlProps/ctrlProp235.xml"/><Relationship Id="rId5" Type="http://schemas.openxmlformats.org/officeDocument/2006/relationships/ctrlProp" Target="../ctrlProps/ctrlProp182.xml"/><Relationship Id="rId15" Type="http://schemas.openxmlformats.org/officeDocument/2006/relationships/ctrlProp" Target="../ctrlProps/ctrlProp192.xml"/><Relationship Id="rId23" Type="http://schemas.openxmlformats.org/officeDocument/2006/relationships/ctrlProp" Target="../ctrlProps/ctrlProp200.xml"/><Relationship Id="rId28" Type="http://schemas.openxmlformats.org/officeDocument/2006/relationships/ctrlProp" Target="../ctrlProps/ctrlProp205.xml"/><Relationship Id="rId36" Type="http://schemas.openxmlformats.org/officeDocument/2006/relationships/ctrlProp" Target="../ctrlProps/ctrlProp213.xml"/><Relationship Id="rId49" Type="http://schemas.openxmlformats.org/officeDocument/2006/relationships/ctrlProp" Target="../ctrlProps/ctrlProp226.xml"/><Relationship Id="rId57" Type="http://schemas.openxmlformats.org/officeDocument/2006/relationships/ctrlProp" Target="../ctrlProps/ctrlProp234.xml"/><Relationship Id="rId61" Type="http://schemas.openxmlformats.org/officeDocument/2006/relationships/ctrlProp" Target="../ctrlProps/ctrlProp238.xml"/><Relationship Id="rId10" Type="http://schemas.openxmlformats.org/officeDocument/2006/relationships/ctrlProp" Target="../ctrlProps/ctrlProp187.xml"/><Relationship Id="rId19" Type="http://schemas.openxmlformats.org/officeDocument/2006/relationships/ctrlProp" Target="../ctrlProps/ctrlProp196.xml"/><Relationship Id="rId31" Type="http://schemas.openxmlformats.org/officeDocument/2006/relationships/ctrlProp" Target="../ctrlProps/ctrlProp208.xml"/><Relationship Id="rId44" Type="http://schemas.openxmlformats.org/officeDocument/2006/relationships/ctrlProp" Target="../ctrlProps/ctrlProp221.xml"/><Relationship Id="rId52" Type="http://schemas.openxmlformats.org/officeDocument/2006/relationships/ctrlProp" Target="../ctrlProps/ctrlProp229.xml"/><Relationship Id="rId60" Type="http://schemas.openxmlformats.org/officeDocument/2006/relationships/ctrlProp" Target="../ctrlProps/ctrlProp237.xml"/><Relationship Id="rId4" Type="http://schemas.openxmlformats.org/officeDocument/2006/relationships/ctrlProp" Target="../ctrlProps/ctrlProp181.xml"/><Relationship Id="rId9" Type="http://schemas.openxmlformats.org/officeDocument/2006/relationships/ctrlProp" Target="../ctrlProps/ctrlProp186.xml"/><Relationship Id="rId14" Type="http://schemas.openxmlformats.org/officeDocument/2006/relationships/ctrlProp" Target="../ctrlProps/ctrlProp191.xml"/><Relationship Id="rId22" Type="http://schemas.openxmlformats.org/officeDocument/2006/relationships/ctrlProp" Target="../ctrlProps/ctrlProp199.xml"/><Relationship Id="rId27" Type="http://schemas.openxmlformats.org/officeDocument/2006/relationships/ctrlProp" Target="../ctrlProps/ctrlProp204.xml"/><Relationship Id="rId30" Type="http://schemas.openxmlformats.org/officeDocument/2006/relationships/ctrlProp" Target="../ctrlProps/ctrlProp207.xml"/><Relationship Id="rId35" Type="http://schemas.openxmlformats.org/officeDocument/2006/relationships/ctrlProp" Target="../ctrlProps/ctrlProp212.xml"/><Relationship Id="rId43" Type="http://schemas.openxmlformats.org/officeDocument/2006/relationships/ctrlProp" Target="../ctrlProps/ctrlProp220.xml"/><Relationship Id="rId48" Type="http://schemas.openxmlformats.org/officeDocument/2006/relationships/ctrlProp" Target="../ctrlProps/ctrlProp225.xml"/><Relationship Id="rId56" Type="http://schemas.openxmlformats.org/officeDocument/2006/relationships/ctrlProp" Target="../ctrlProps/ctrlProp233.xml"/><Relationship Id="rId8" Type="http://schemas.openxmlformats.org/officeDocument/2006/relationships/ctrlProp" Target="../ctrlProps/ctrlProp185.xml"/><Relationship Id="rId51" Type="http://schemas.openxmlformats.org/officeDocument/2006/relationships/ctrlProp" Target="../ctrlProps/ctrlProp228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89.xml"/><Relationship Id="rId17" Type="http://schemas.openxmlformats.org/officeDocument/2006/relationships/ctrlProp" Target="../ctrlProps/ctrlProp194.xml"/><Relationship Id="rId25" Type="http://schemas.openxmlformats.org/officeDocument/2006/relationships/ctrlProp" Target="../ctrlProps/ctrlProp202.xml"/><Relationship Id="rId33" Type="http://schemas.openxmlformats.org/officeDocument/2006/relationships/ctrlProp" Target="../ctrlProps/ctrlProp210.xml"/><Relationship Id="rId38" Type="http://schemas.openxmlformats.org/officeDocument/2006/relationships/ctrlProp" Target="../ctrlProps/ctrlProp215.xml"/><Relationship Id="rId46" Type="http://schemas.openxmlformats.org/officeDocument/2006/relationships/ctrlProp" Target="../ctrlProps/ctrlProp223.xml"/><Relationship Id="rId59" Type="http://schemas.openxmlformats.org/officeDocument/2006/relationships/ctrlProp" Target="../ctrlProps/ctrlProp236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50.xml"/><Relationship Id="rId18" Type="http://schemas.openxmlformats.org/officeDocument/2006/relationships/ctrlProp" Target="../ctrlProps/ctrlProp255.xml"/><Relationship Id="rId26" Type="http://schemas.openxmlformats.org/officeDocument/2006/relationships/ctrlProp" Target="../ctrlProps/ctrlProp263.xml"/><Relationship Id="rId39" Type="http://schemas.openxmlformats.org/officeDocument/2006/relationships/ctrlProp" Target="../ctrlProps/ctrlProp276.xml"/><Relationship Id="rId21" Type="http://schemas.openxmlformats.org/officeDocument/2006/relationships/ctrlProp" Target="../ctrlProps/ctrlProp258.xml"/><Relationship Id="rId34" Type="http://schemas.openxmlformats.org/officeDocument/2006/relationships/ctrlProp" Target="../ctrlProps/ctrlProp271.xml"/><Relationship Id="rId42" Type="http://schemas.openxmlformats.org/officeDocument/2006/relationships/ctrlProp" Target="../ctrlProps/ctrlProp279.xml"/><Relationship Id="rId47" Type="http://schemas.openxmlformats.org/officeDocument/2006/relationships/ctrlProp" Target="../ctrlProps/ctrlProp284.xml"/><Relationship Id="rId50" Type="http://schemas.openxmlformats.org/officeDocument/2006/relationships/ctrlProp" Target="../ctrlProps/ctrlProp287.xml"/><Relationship Id="rId55" Type="http://schemas.openxmlformats.org/officeDocument/2006/relationships/ctrlProp" Target="../ctrlProps/ctrlProp292.xml"/><Relationship Id="rId63" Type="http://schemas.openxmlformats.org/officeDocument/2006/relationships/ctrlProp" Target="../ctrlProps/ctrlProp300.xml"/><Relationship Id="rId7" Type="http://schemas.openxmlformats.org/officeDocument/2006/relationships/ctrlProp" Target="../ctrlProps/ctrlProp24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53.xml"/><Relationship Id="rId20" Type="http://schemas.openxmlformats.org/officeDocument/2006/relationships/ctrlProp" Target="../ctrlProps/ctrlProp257.xml"/><Relationship Id="rId29" Type="http://schemas.openxmlformats.org/officeDocument/2006/relationships/ctrlProp" Target="../ctrlProps/ctrlProp266.xml"/><Relationship Id="rId41" Type="http://schemas.openxmlformats.org/officeDocument/2006/relationships/ctrlProp" Target="../ctrlProps/ctrlProp278.xml"/><Relationship Id="rId54" Type="http://schemas.openxmlformats.org/officeDocument/2006/relationships/ctrlProp" Target="../ctrlProps/ctrlProp291.xml"/><Relationship Id="rId62" Type="http://schemas.openxmlformats.org/officeDocument/2006/relationships/ctrlProp" Target="../ctrlProps/ctrlProp299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43.xml"/><Relationship Id="rId11" Type="http://schemas.openxmlformats.org/officeDocument/2006/relationships/ctrlProp" Target="../ctrlProps/ctrlProp248.xml"/><Relationship Id="rId24" Type="http://schemas.openxmlformats.org/officeDocument/2006/relationships/ctrlProp" Target="../ctrlProps/ctrlProp261.xml"/><Relationship Id="rId32" Type="http://schemas.openxmlformats.org/officeDocument/2006/relationships/ctrlProp" Target="../ctrlProps/ctrlProp269.xml"/><Relationship Id="rId37" Type="http://schemas.openxmlformats.org/officeDocument/2006/relationships/ctrlProp" Target="../ctrlProps/ctrlProp274.xml"/><Relationship Id="rId40" Type="http://schemas.openxmlformats.org/officeDocument/2006/relationships/ctrlProp" Target="../ctrlProps/ctrlProp277.xml"/><Relationship Id="rId45" Type="http://schemas.openxmlformats.org/officeDocument/2006/relationships/ctrlProp" Target="../ctrlProps/ctrlProp282.xml"/><Relationship Id="rId53" Type="http://schemas.openxmlformats.org/officeDocument/2006/relationships/ctrlProp" Target="../ctrlProps/ctrlProp290.xml"/><Relationship Id="rId58" Type="http://schemas.openxmlformats.org/officeDocument/2006/relationships/ctrlProp" Target="../ctrlProps/ctrlProp295.xml"/><Relationship Id="rId5" Type="http://schemas.openxmlformats.org/officeDocument/2006/relationships/ctrlProp" Target="../ctrlProps/ctrlProp242.xml"/><Relationship Id="rId15" Type="http://schemas.openxmlformats.org/officeDocument/2006/relationships/ctrlProp" Target="../ctrlProps/ctrlProp252.xml"/><Relationship Id="rId23" Type="http://schemas.openxmlformats.org/officeDocument/2006/relationships/ctrlProp" Target="../ctrlProps/ctrlProp260.xml"/><Relationship Id="rId28" Type="http://schemas.openxmlformats.org/officeDocument/2006/relationships/ctrlProp" Target="../ctrlProps/ctrlProp265.xml"/><Relationship Id="rId36" Type="http://schemas.openxmlformats.org/officeDocument/2006/relationships/ctrlProp" Target="../ctrlProps/ctrlProp273.xml"/><Relationship Id="rId49" Type="http://schemas.openxmlformats.org/officeDocument/2006/relationships/ctrlProp" Target="../ctrlProps/ctrlProp286.xml"/><Relationship Id="rId57" Type="http://schemas.openxmlformats.org/officeDocument/2006/relationships/ctrlProp" Target="../ctrlProps/ctrlProp294.xml"/><Relationship Id="rId61" Type="http://schemas.openxmlformats.org/officeDocument/2006/relationships/ctrlProp" Target="../ctrlProps/ctrlProp298.xml"/><Relationship Id="rId10" Type="http://schemas.openxmlformats.org/officeDocument/2006/relationships/ctrlProp" Target="../ctrlProps/ctrlProp247.xml"/><Relationship Id="rId19" Type="http://schemas.openxmlformats.org/officeDocument/2006/relationships/ctrlProp" Target="../ctrlProps/ctrlProp256.xml"/><Relationship Id="rId31" Type="http://schemas.openxmlformats.org/officeDocument/2006/relationships/ctrlProp" Target="../ctrlProps/ctrlProp268.xml"/><Relationship Id="rId44" Type="http://schemas.openxmlformats.org/officeDocument/2006/relationships/ctrlProp" Target="../ctrlProps/ctrlProp281.xml"/><Relationship Id="rId52" Type="http://schemas.openxmlformats.org/officeDocument/2006/relationships/ctrlProp" Target="../ctrlProps/ctrlProp289.xml"/><Relationship Id="rId60" Type="http://schemas.openxmlformats.org/officeDocument/2006/relationships/ctrlProp" Target="../ctrlProps/ctrlProp297.xml"/><Relationship Id="rId4" Type="http://schemas.openxmlformats.org/officeDocument/2006/relationships/ctrlProp" Target="../ctrlProps/ctrlProp241.xml"/><Relationship Id="rId9" Type="http://schemas.openxmlformats.org/officeDocument/2006/relationships/ctrlProp" Target="../ctrlProps/ctrlProp246.xml"/><Relationship Id="rId14" Type="http://schemas.openxmlformats.org/officeDocument/2006/relationships/ctrlProp" Target="../ctrlProps/ctrlProp251.xml"/><Relationship Id="rId22" Type="http://schemas.openxmlformats.org/officeDocument/2006/relationships/ctrlProp" Target="../ctrlProps/ctrlProp259.xml"/><Relationship Id="rId27" Type="http://schemas.openxmlformats.org/officeDocument/2006/relationships/ctrlProp" Target="../ctrlProps/ctrlProp264.xml"/><Relationship Id="rId30" Type="http://schemas.openxmlformats.org/officeDocument/2006/relationships/ctrlProp" Target="../ctrlProps/ctrlProp267.xml"/><Relationship Id="rId35" Type="http://schemas.openxmlformats.org/officeDocument/2006/relationships/ctrlProp" Target="../ctrlProps/ctrlProp272.xml"/><Relationship Id="rId43" Type="http://schemas.openxmlformats.org/officeDocument/2006/relationships/ctrlProp" Target="../ctrlProps/ctrlProp280.xml"/><Relationship Id="rId48" Type="http://schemas.openxmlformats.org/officeDocument/2006/relationships/ctrlProp" Target="../ctrlProps/ctrlProp285.xml"/><Relationship Id="rId56" Type="http://schemas.openxmlformats.org/officeDocument/2006/relationships/ctrlProp" Target="../ctrlProps/ctrlProp293.xml"/><Relationship Id="rId8" Type="http://schemas.openxmlformats.org/officeDocument/2006/relationships/ctrlProp" Target="../ctrlProps/ctrlProp245.xml"/><Relationship Id="rId51" Type="http://schemas.openxmlformats.org/officeDocument/2006/relationships/ctrlProp" Target="../ctrlProps/ctrlProp288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249.xml"/><Relationship Id="rId17" Type="http://schemas.openxmlformats.org/officeDocument/2006/relationships/ctrlProp" Target="../ctrlProps/ctrlProp254.xml"/><Relationship Id="rId25" Type="http://schemas.openxmlformats.org/officeDocument/2006/relationships/ctrlProp" Target="../ctrlProps/ctrlProp262.xml"/><Relationship Id="rId33" Type="http://schemas.openxmlformats.org/officeDocument/2006/relationships/ctrlProp" Target="../ctrlProps/ctrlProp270.xml"/><Relationship Id="rId38" Type="http://schemas.openxmlformats.org/officeDocument/2006/relationships/ctrlProp" Target="../ctrlProps/ctrlProp275.xml"/><Relationship Id="rId46" Type="http://schemas.openxmlformats.org/officeDocument/2006/relationships/ctrlProp" Target="../ctrlProps/ctrlProp283.xml"/><Relationship Id="rId59" Type="http://schemas.openxmlformats.org/officeDocument/2006/relationships/ctrlProp" Target="../ctrlProps/ctrlProp296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10.xml"/><Relationship Id="rId18" Type="http://schemas.openxmlformats.org/officeDocument/2006/relationships/ctrlProp" Target="../ctrlProps/ctrlProp315.xml"/><Relationship Id="rId26" Type="http://schemas.openxmlformats.org/officeDocument/2006/relationships/ctrlProp" Target="../ctrlProps/ctrlProp323.xml"/><Relationship Id="rId39" Type="http://schemas.openxmlformats.org/officeDocument/2006/relationships/ctrlProp" Target="../ctrlProps/ctrlProp336.xml"/><Relationship Id="rId21" Type="http://schemas.openxmlformats.org/officeDocument/2006/relationships/ctrlProp" Target="../ctrlProps/ctrlProp318.xml"/><Relationship Id="rId34" Type="http://schemas.openxmlformats.org/officeDocument/2006/relationships/ctrlProp" Target="../ctrlProps/ctrlProp331.xml"/><Relationship Id="rId42" Type="http://schemas.openxmlformats.org/officeDocument/2006/relationships/ctrlProp" Target="../ctrlProps/ctrlProp339.xml"/><Relationship Id="rId47" Type="http://schemas.openxmlformats.org/officeDocument/2006/relationships/ctrlProp" Target="../ctrlProps/ctrlProp344.xml"/><Relationship Id="rId50" Type="http://schemas.openxmlformats.org/officeDocument/2006/relationships/ctrlProp" Target="../ctrlProps/ctrlProp347.xml"/><Relationship Id="rId55" Type="http://schemas.openxmlformats.org/officeDocument/2006/relationships/ctrlProp" Target="../ctrlProps/ctrlProp352.xml"/><Relationship Id="rId63" Type="http://schemas.openxmlformats.org/officeDocument/2006/relationships/ctrlProp" Target="../ctrlProps/ctrlProp360.xml"/><Relationship Id="rId7" Type="http://schemas.openxmlformats.org/officeDocument/2006/relationships/ctrlProp" Target="../ctrlProps/ctrlProp30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313.xml"/><Relationship Id="rId20" Type="http://schemas.openxmlformats.org/officeDocument/2006/relationships/ctrlProp" Target="../ctrlProps/ctrlProp317.xml"/><Relationship Id="rId29" Type="http://schemas.openxmlformats.org/officeDocument/2006/relationships/ctrlProp" Target="../ctrlProps/ctrlProp326.xml"/><Relationship Id="rId41" Type="http://schemas.openxmlformats.org/officeDocument/2006/relationships/ctrlProp" Target="../ctrlProps/ctrlProp338.xml"/><Relationship Id="rId54" Type="http://schemas.openxmlformats.org/officeDocument/2006/relationships/ctrlProp" Target="../ctrlProps/ctrlProp351.xml"/><Relationship Id="rId62" Type="http://schemas.openxmlformats.org/officeDocument/2006/relationships/ctrlProp" Target="../ctrlProps/ctrlProp359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03.xml"/><Relationship Id="rId11" Type="http://schemas.openxmlformats.org/officeDocument/2006/relationships/ctrlProp" Target="../ctrlProps/ctrlProp308.xml"/><Relationship Id="rId24" Type="http://schemas.openxmlformats.org/officeDocument/2006/relationships/ctrlProp" Target="../ctrlProps/ctrlProp321.xml"/><Relationship Id="rId32" Type="http://schemas.openxmlformats.org/officeDocument/2006/relationships/ctrlProp" Target="../ctrlProps/ctrlProp329.xml"/><Relationship Id="rId37" Type="http://schemas.openxmlformats.org/officeDocument/2006/relationships/ctrlProp" Target="../ctrlProps/ctrlProp334.xml"/><Relationship Id="rId40" Type="http://schemas.openxmlformats.org/officeDocument/2006/relationships/ctrlProp" Target="../ctrlProps/ctrlProp337.xml"/><Relationship Id="rId45" Type="http://schemas.openxmlformats.org/officeDocument/2006/relationships/ctrlProp" Target="../ctrlProps/ctrlProp342.xml"/><Relationship Id="rId53" Type="http://schemas.openxmlformats.org/officeDocument/2006/relationships/ctrlProp" Target="../ctrlProps/ctrlProp350.xml"/><Relationship Id="rId58" Type="http://schemas.openxmlformats.org/officeDocument/2006/relationships/ctrlProp" Target="../ctrlProps/ctrlProp355.xml"/><Relationship Id="rId5" Type="http://schemas.openxmlformats.org/officeDocument/2006/relationships/ctrlProp" Target="../ctrlProps/ctrlProp302.xml"/><Relationship Id="rId15" Type="http://schemas.openxmlformats.org/officeDocument/2006/relationships/ctrlProp" Target="../ctrlProps/ctrlProp312.xml"/><Relationship Id="rId23" Type="http://schemas.openxmlformats.org/officeDocument/2006/relationships/ctrlProp" Target="../ctrlProps/ctrlProp320.xml"/><Relationship Id="rId28" Type="http://schemas.openxmlformats.org/officeDocument/2006/relationships/ctrlProp" Target="../ctrlProps/ctrlProp325.xml"/><Relationship Id="rId36" Type="http://schemas.openxmlformats.org/officeDocument/2006/relationships/ctrlProp" Target="../ctrlProps/ctrlProp333.xml"/><Relationship Id="rId49" Type="http://schemas.openxmlformats.org/officeDocument/2006/relationships/ctrlProp" Target="../ctrlProps/ctrlProp346.xml"/><Relationship Id="rId57" Type="http://schemas.openxmlformats.org/officeDocument/2006/relationships/ctrlProp" Target="../ctrlProps/ctrlProp354.xml"/><Relationship Id="rId61" Type="http://schemas.openxmlformats.org/officeDocument/2006/relationships/ctrlProp" Target="../ctrlProps/ctrlProp358.xml"/><Relationship Id="rId10" Type="http://schemas.openxmlformats.org/officeDocument/2006/relationships/ctrlProp" Target="../ctrlProps/ctrlProp307.xml"/><Relationship Id="rId19" Type="http://schemas.openxmlformats.org/officeDocument/2006/relationships/ctrlProp" Target="../ctrlProps/ctrlProp316.xml"/><Relationship Id="rId31" Type="http://schemas.openxmlformats.org/officeDocument/2006/relationships/ctrlProp" Target="../ctrlProps/ctrlProp328.xml"/><Relationship Id="rId44" Type="http://schemas.openxmlformats.org/officeDocument/2006/relationships/ctrlProp" Target="../ctrlProps/ctrlProp341.xml"/><Relationship Id="rId52" Type="http://schemas.openxmlformats.org/officeDocument/2006/relationships/ctrlProp" Target="../ctrlProps/ctrlProp349.xml"/><Relationship Id="rId60" Type="http://schemas.openxmlformats.org/officeDocument/2006/relationships/ctrlProp" Target="../ctrlProps/ctrlProp357.xml"/><Relationship Id="rId4" Type="http://schemas.openxmlformats.org/officeDocument/2006/relationships/ctrlProp" Target="../ctrlProps/ctrlProp301.xml"/><Relationship Id="rId9" Type="http://schemas.openxmlformats.org/officeDocument/2006/relationships/ctrlProp" Target="../ctrlProps/ctrlProp306.xml"/><Relationship Id="rId14" Type="http://schemas.openxmlformats.org/officeDocument/2006/relationships/ctrlProp" Target="../ctrlProps/ctrlProp311.xml"/><Relationship Id="rId22" Type="http://schemas.openxmlformats.org/officeDocument/2006/relationships/ctrlProp" Target="../ctrlProps/ctrlProp319.xml"/><Relationship Id="rId27" Type="http://schemas.openxmlformats.org/officeDocument/2006/relationships/ctrlProp" Target="../ctrlProps/ctrlProp324.xml"/><Relationship Id="rId30" Type="http://schemas.openxmlformats.org/officeDocument/2006/relationships/ctrlProp" Target="../ctrlProps/ctrlProp327.xml"/><Relationship Id="rId35" Type="http://schemas.openxmlformats.org/officeDocument/2006/relationships/ctrlProp" Target="../ctrlProps/ctrlProp332.xml"/><Relationship Id="rId43" Type="http://schemas.openxmlformats.org/officeDocument/2006/relationships/ctrlProp" Target="../ctrlProps/ctrlProp340.xml"/><Relationship Id="rId48" Type="http://schemas.openxmlformats.org/officeDocument/2006/relationships/ctrlProp" Target="../ctrlProps/ctrlProp345.xml"/><Relationship Id="rId56" Type="http://schemas.openxmlformats.org/officeDocument/2006/relationships/ctrlProp" Target="../ctrlProps/ctrlProp353.xml"/><Relationship Id="rId8" Type="http://schemas.openxmlformats.org/officeDocument/2006/relationships/ctrlProp" Target="../ctrlProps/ctrlProp305.xml"/><Relationship Id="rId51" Type="http://schemas.openxmlformats.org/officeDocument/2006/relationships/ctrlProp" Target="../ctrlProps/ctrlProp348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309.xml"/><Relationship Id="rId17" Type="http://schemas.openxmlformats.org/officeDocument/2006/relationships/ctrlProp" Target="../ctrlProps/ctrlProp314.xml"/><Relationship Id="rId25" Type="http://schemas.openxmlformats.org/officeDocument/2006/relationships/ctrlProp" Target="../ctrlProps/ctrlProp322.xml"/><Relationship Id="rId33" Type="http://schemas.openxmlformats.org/officeDocument/2006/relationships/ctrlProp" Target="../ctrlProps/ctrlProp330.xml"/><Relationship Id="rId38" Type="http://schemas.openxmlformats.org/officeDocument/2006/relationships/ctrlProp" Target="../ctrlProps/ctrlProp335.xml"/><Relationship Id="rId46" Type="http://schemas.openxmlformats.org/officeDocument/2006/relationships/ctrlProp" Target="../ctrlProps/ctrlProp343.xml"/><Relationship Id="rId59" Type="http://schemas.openxmlformats.org/officeDocument/2006/relationships/ctrlProp" Target="../ctrlProps/ctrlProp356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70.xml"/><Relationship Id="rId18" Type="http://schemas.openxmlformats.org/officeDocument/2006/relationships/ctrlProp" Target="../ctrlProps/ctrlProp375.xml"/><Relationship Id="rId26" Type="http://schemas.openxmlformats.org/officeDocument/2006/relationships/ctrlProp" Target="../ctrlProps/ctrlProp383.xml"/><Relationship Id="rId39" Type="http://schemas.openxmlformats.org/officeDocument/2006/relationships/ctrlProp" Target="../ctrlProps/ctrlProp396.xml"/><Relationship Id="rId21" Type="http://schemas.openxmlformats.org/officeDocument/2006/relationships/ctrlProp" Target="../ctrlProps/ctrlProp378.xml"/><Relationship Id="rId34" Type="http://schemas.openxmlformats.org/officeDocument/2006/relationships/ctrlProp" Target="../ctrlProps/ctrlProp391.xml"/><Relationship Id="rId42" Type="http://schemas.openxmlformats.org/officeDocument/2006/relationships/ctrlProp" Target="../ctrlProps/ctrlProp399.xml"/><Relationship Id="rId47" Type="http://schemas.openxmlformats.org/officeDocument/2006/relationships/ctrlProp" Target="../ctrlProps/ctrlProp404.xml"/><Relationship Id="rId50" Type="http://schemas.openxmlformats.org/officeDocument/2006/relationships/ctrlProp" Target="../ctrlProps/ctrlProp407.xml"/><Relationship Id="rId55" Type="http://schemas.openxmlformats.org/officeDocument/2006/relationships/ctrlProp" Target="../ctrlProps/ctrlProp412.xml"/><Relationship Id="rId63" Type="http://schemas.openxmlformats.org/officeDocument/2006/relationships/ctrlProp" Target="../ctrlProps/ctrlProp420.xml"/><Relationship Id="rId7" Type="http://schemas.openxmlformats.org/officeDocument/2006/relationships/ctrlProp" Target="../ctrlProps/ctrlProp36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373.xml"/><Relationship Id="rId20" Type="http://schemas.openxmlformats.org/officeDocument/2006/relationships/ctrlProp" Target="../ctrlProps/ctrlProp377.xml"/><Relationship Id="rId29" Type="http://schemas.openxmlformats.org/officeDocument/2006/relationships/ctrlProp" Target="../ctrlProps/ctrlProp386.xml"/><Relationship Id="rId41" Type="http://schemas.openxmlformats.org/officeDocument/2006/relationships/ctrlProp" Target="../ctrlProps/ctrlProp398.xml"/><Relationship Id="rId54" Type="http://schemas.openxmlformats.org/officeDocument/2006/relationships/ctrlProp" Target="../ctrlProps/ctrlProp411.xml"/><Relationship Id="rId62" Type="http://schemas.openxmlformats.org/officeDocument/2006/relationships/ctrlProp" Target="../ctrlProps/ctrlProp419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63.xml"/><Relationship Id="rId11" Type="http://schemas.openxmlformats.org/officeDocument/2006/relationships/ctrlProp" Target="../ctrlProps/ctrlProp368.xml"/><Relationship Id="rId24" Type="http://schemas.openxmlformats.org/officeDocument/2006/relationships/ctrlProp" Target="../ctrlProps/ctrlProp381.xml"/><Relationship Id="rId32" Type="http://schemas.openxmlformats.org/officeDocument/2006/relationships/ctrlProp" Target="../ctrlProps/ctrlProp389.xml"/><Relationship Id="rId37" Type="http://schemas.openxmlformats.org/officeDocument/2006/relationships/ctrlProp" Target="../ctrlProps/ctrlProp394.xml"/><Relationship Id="rId40" Type="http://schemas.openxmlformats.org/officeDocument/2006/relationships/ctrlProp" Target="../ctrlProps/ctrlProp397.xml"/><Relationship Id="rId45" Type="http://schemas.openxmlformats.org/officeDocument/2006/relationships/ctrlProp" Target="../ctrlProps/ctrlProp402.xml"/><Relationship Id="rId53" Type="http://schemas.openxmlformats.org/officeDocument/2006/relationships/ctrlProp" Target="../ctrlProps/ctrlProp410.xml"/><Relationship Id="rId58" Type="http://schemas.openxmlformats.org/officeDocument/2006/relationships/ctrlProp" Target="../ctrlProps/ctrlProp415.xml"/><Relationship Id="rId5" Type="http://schemas.openxmlformats.org/officeDocument/2006/relationships/ctrlProp" Target="../ctrlProps/ctrlProp362.xml"/><Relationship Id="rId15" Type="http://schemas.openxmlformats.org/officeDocument/2006/relationships/ctrlProp" Target="../ctrlProps/ctrlProp372.xml"/><Relationship Id="rId23" Type="http://schemas.openxmlformats.org/officeDocument/2006/relationships/ctrlProp" Target="../ctrlProps/ctrlProp380.xml"/><Relationship Id="rId28" Type="http://schemas.openxmlformats.org/officeDocument/2006/relationships/ctrlProp" Target="../ctrlProps/ctrlProp385.xml"/><Relationship Id="rId36" Type="http://schemas.openxmlformats.org/officeDocument/2006/relationships/ctrlProp" Target="../ctrlProps/ctrlProp393.xml"/><Relationship Id="rId49" Type="http://schemas.openxmlformats.org/officeDocument/2006/relationships/ctrlProp" Target="../ctrlProps/ctrlProp406.xml"/><Relationship Id="rId57" Type="http://schemas.openxmlformats.org/officeDocument/2006/relationships/ctrlProp" Target="../ctrlProps/ctrlProp414.xml"/><Relationship Id="rId61" Type="http://schemas.openxmlformats.org/officeDocument/2006/relationships/ctrlProp" Target="../ctrlProps/ctrlProp418.xml"/><Relationship Id="rId10" Type="http://schemas.openxmlformats.org/officeDocument/2006/relationships/ctrlProp" Target="../ctrlProps/ctrlProp367.xml"/><Relationship Id="rId19" Type="http://schemas.openxmlformats.org/officeDocument/2006/relationships/ctrlProp" Target="../ctrlProps/ctrlProp376.xml"/><Relationship Id="rId31" Type="http://schemas.openxmlformats.org/officeDocument/2006/relationships/ctrlProp" Target="../ctrlProps/ctrlProp388.xml"/><Relationship Id="rId44" Type="http://schemas.openxmlformats.org/officeDocument/2006/relationships/ctrlProp" Target="../ctrlProps/ctrlProp401.xml"/><Relationship Id="rId52" Type="http://schemas.openxmlformats.org/officeDocument/2006/relationships/ctrlProp" Target="../ctrlProps/ctrlProp409.xml"/><Relationship Id="rId60" Type="http://schemas.openxmlformats.org/officeDocument/2006/relationships/ctrlProp" Target="../ctrlProps/ctrlProp417.xml"/><Relationship Id="rId4" Type="http://schemas.openxmlformats.org/officeDocument/2006/relationships/ctrlProp" Target="../ctrlProps/ctrlProp361.xml"/><Relationship Id="rId9" Type="http://schemas.openxmlformats.org/officeDocument/2006/relationships/ctrlProp" Target="../ctrlProps/ctrlProp366.xml"/><Relationship Id="rId14" Type="http://schemas.openxmlformats.org/officeDocument/2006/relationships/ctrlProp" Target="../ctrlProps/ctrlProp371.xml"/><Relationship Id="rId22" Type="http://schemas.openxmlformats.org/officeDocument/2006/relationships/ctrlProp" Target="../ctrlProps/ctrlProp379.xml"/><Relationship Id="rId27" Type="http://schemas.openxmlformats.org/officeDocument/2006/relationships/ctrlProp" Target="../ctrlProps/ctrlProp384.xml"/><Relationship Id="rId30" Type="http://schemas.openxmlformats.org/officeDocument/2006/relationships/ctrlProp" Target="../ctrlProps/ctrlProp387.xml"/><Relationship Id="rId35" Type="http://schemas.openxmlformats.org/officeDocument/2006/relationships/ctrlProp" Target="../ctrlProps/ctrlProp392.xml"/><Relationship Id="rId43" Type="http://schemas.openxmlformats.org/officeDocument/2006/relationships/ctrlProp" Target="../ctrlProps/ctrlProp400.xml"/><Relationship Id="rId48" Type="http://schemas.openxmlformats.org/officeDocument/2006/relationships/ctrlProp" Target="../ctrlProps/ctrlProp405.xml"/><Relationship Id="rId56" Type="http://schemas.openxmlformats.org/officeDocument/2006/relationships/ctrlProp" Target="../ctrlProps/ctrlProp413.xml"/><Relationship Id="rId8" Type="http://schemas.openxmlformats.org/officeDocument/2006/relationships/ctrlProp" Target="../ctrlProps/ctrlProp365.xml"/><Relationship Id="rId51" Type="http://schemas.openxmlformats.org/officeDocument/2006/relationships/ctrlProp" Target="../ctrlProps/ctrlProp408.xml"/><Relationship Id="rId3" Type="http://schemas.openxmlformats.org/officeDocument/2006/relationships/vmlDrawing" Target="../drawings/vmlDrawing7.vml"/><Relationship Id="rId12" Type="http://schemas.openxmlformats.org/officeDocument/2006/relationships/ctrlProp" Target="../ctrlProps/ctrlProp369.xml"/><Relationship Id="rId17" Type="http://schemas.openxmlformats.org/officeDocument/2006/relationships/ctrlProp" Target="../ctrlProps/ctrlProp374.xml"/><Relationship Id="rId25" Type="http://schemas.openxmlformats.org/officeDocument/2006/relationships/ctrlProp" Target="../ctrlProps/ctrlProp382.xml"/><Relationship Id="rId33" Type="http://schemas.openxmlformats.org/officeDocument/2006/relationships/ctrlProp" Target="../ctrlProps/ctrlProp390.xml"/><Relationship Id="rId38" Type="http://schemas.openxmlformats.org/officeDocument/2006/relationships/ctrlProp" Target="../ctrlProps/ctrlProp395.xml"/><Relationship Id="rId46" Type="http://schemas.openxmlformats.org/officeDocument/2006/relationships/ctrlProp" Target="../ctrlProps/ctrlProp403.xml"/><Relationship Id="rId59" Type="http://schemas.openxmlformats.org/officeDocument/2006/relationships/ctrlProp" Target="../ctrlProps/ctrlProp416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30.xml"/><Relationship Id="rId18" Type="http://schemas.openxmlformats.org/officeDocument/2006/relationships/ctrlProp" Target="../ctrlProps/ctrlProp435.xml"/><Relationship Id="rId26" Type="http://schemas.openxmlformats.org/officeDocument/2006/relationships/ctrlProp" Target="../ctrlProps/ctrlProp443.xml"/><Relationship Id="rId39" Type="http://schemas.openxmlformats.org/officeDocument/2006/relationships/ctrlProp" Target="../ctrlProps/ctrlProp456.xml"/><Relationship Id="rId21" Type="http://schemas.openxmlformats.org/officeDocument/2006/relationships/ctrlProp" Target="../ctrlProps/ctrlProp438.xml"/><Relationship Id="rId34" Type="http://schemas.openxmlformats.org/officeDocument/2006/relationships/ctrlProp" Target="../ctrlProps/ctrlProp451.xml"/><Relationship Id="rId42" Type="http://schemas.openxmlformats.org/officeDocument/2006/relationships/ctrlProp" Target="../ctrlProps/ctrlProp459.xml"/><Relationship Id="rId47" Type="http://schemas.openxmlformats.org/officeDocument/2006/relationships/ctrlProp" Target="../ctrlProps/ctrlProp464.xml"/><Relationship Id="rId50" Type="http://schemas.openxmlformats.org/officeDocument/2006/relationships/ctrlProp" Target="../ctrlProps/ctrlProp467.xml"/><Relationship Id="rId55" Type="http://schemas.openxmlformats.org/officeDocument/2006/relationships/ctrlProp" Target="../ctrlProps/ctrlProp472.xml"/><Relationship Id="rId63" Type="http://schemas.openxmlformats.org/officeDocument/2006/relationships/ctrlProp" Target="../ctrlProps/ctrlProp480.xml"/><Relationship Id="rId7" Type="http://schemas.openxmlformats.org/officeDocument/2006/relationships/ctrlProp" Target="../ctrlProps/ctrlProp424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433.xml"/><Relationship Id="rId20" Type="http://schemas.openxmlformats.org/officeDocument/2006/relationships/ctrlProp" Target="../ctrlProps/ctrlProp437.xml"/><Relationship Id="rId29" Type="http://schemas.openxmlformats.org/officeDocument/2006/relationships/ctrlProp" Target="../ctrlProps/ctrlProp446.xml"/><Relationship Id="rId41" Type="http://schemas.openxmlformats.org/officeDocument/2006/relationships/ctrlProp" Target="../ctrlProps/ctrlProp458.xml"/><Relationship Id="rId54" Type="http://schemas.openxmlformats.org/officeDocument/2006/relationships/ctrlProp" Target="../ctrlProps/ctrlProp471.xml"/><Relationship Id="rId62" Type="http://schemas.openxmlformats.org/officeDocument/2006/relationships/ctrlProp" Target="../ctrlProps/ctrlProp479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423.xml"/><Relationship Id="rId11" Type="http://schemas.openxmlformats.org/officeDocument/2006/relationships/ctrlProp" Target="../ctrlProps/ctrlProp428.xml"/><Relationship Id="rId24" Type="http://schemas.openxmlformats.org/officeDocument/2006/relationships/ctrlProp" Target="../ctrlProps/ctrlProp441.xml"/><Relationship Id="rId32" Type="http://schemas.openxmlformats.org/officeDocument/2006/relationships/ctrlProp" Target="../ctrlProps/ctrlProp449.xml"/><Relationship Id="rId37" Type="http://schemas.openxmlformats.org/officeDocument/2006/relationships/ctrlProp" Target="../ctrlProps/ctrlProp454.xml"/><Relationship Id="rId40" Type="http://schemas.openxmlformats.org/officeDocument/2006/relationships/ctrlProp" Target="../ctrlProps/ctrlProp457.xml"/><Relationship Id="rId45" Type="http://schemas.openxmlformats.org/officeDocument/2006/relationships/ctrlProp" Target="../ctrlProps/ctrlProp462.xml"/><Relationship Id="rId53" Type="http://schemas.openxmlformats.org/officeDocument/2006/relationships/ctrlProp" Target="../ctrlProps/ctrlProp470.xml"/><Relationship Id="rId58" Type="http://schemas.openxmlformats.org/officeDocument/2006/relationships/ctrlProp" Target="../ctrlProps/ctrlProp475.xml"/><Relationship Id="rId5" Type="http://schemas.openxmlformats.org/officeDocument/2006/relationships/ctrlProp" Target="../ctrlProps/ctrlProp422.xml"/><Relationship Id="rId15" Type="http://schemas.openxmlformats.org/officeDocument/2006/relationships/ctrlProp" Target="../ctrlProps/ctrlProp432.xml"/><Relationship Id="rId23" Type="http://schemas.openxmlformats.org/officeDocument/2006/relationships/ctrlProp" Target="../ctrlProps/ctrlProp440.xml"/><Relationship Id="rId28" Type="http://schemas.openxmlformats.org/officeDocument/2006/relationships/ctrlProp" Target="../ctrlProps/ctrlProp445.xml"/><Relationship Id="rId36" Type="http://schemas.openxmlformats.org/officeDocument/2006/relationships/ctrlProp" Target="../ctrlProps/ctrlProp453.xml"/><Relationship Id="rId49" Type="http://schemas.openxmlformats.org/officeDocument/2006/relationships/ctrlProp" Target="../ctrlProps/ctrlProp466.xml"/><Relationship Id="rId57" Type="http://schemas.openxmlformats.org/officeDocument/2006/relationships/ctrlProp" Target="../ctrlProps/ctrlProp474.xml"/><Relationship Id="rId61" Type="http://schemas.openxmlformats.org/officeDocument/2006/relationships/ctrlProp" Target="../ctrlProps/ctrlProp478.xml"/><Relationship Id="rId10" Type="http://schemas.openxmlformats.org/officeDocument/2006/relationships/ctrlProp" Target="../ctrlProps/ctrlProp427.xml"/><Relationship Id="rId19" Type="http://schemas.openxmlformats.org/officeDocument/2006/relationships/ctrlProp" Target="../ctrlProps/ctrlProp436.xml"/><Relationship Id="rId31" Type="http://schemas.openxmlformats.org/officeDocument/2006/relationships/ctrlProp" Target="../ctrlProps/ctrlProp448.xml"/><Relationship Id="rId44" Type="http://schemas.openxmlformats.org/officeDocument/2006/relationships/ctrlProp" Target="../ctrlProps/ctrlProp461.xml"/><Relationship Id="rId52" Type="http://schemas.openxmlformats.org/officeDocument/2006/relationships/ctrlProp" Target="../ctrlProps/ctrlProp469.xml"/><Relationship Id="rId60" Type="http://schemas.openxmlformats.org/officeDocument/2006/relationships/ctrlProp" Target="../ctrlProps/ctrlProp477.xml"/><Relationship Id="rId4" Type="http://schemas.openxmlformats.org/officeDocument/2006/relationships/ctrlProp" Target="../ctrlProps/ctrlProp421.xml"/><Relationship Id="rId9" Type="http://schemas.openxmlformats.org/officeDocument/2006/relationships/ctrlProp" Target="../ctrlProps/ctrlProp426.xml"/><Relationship Id="rId14" Type="http://schemas.openxmlformats.org/officeDocument/2006/relationships/ctrlProp" Target="../ctrlProps/ctrlProp431.xml"/><Relationship Id="rId22" Type="http://schemas.openxmlformats.org/officeDocument/2006/relationships/ctrlProp" Target="../ctrlProps/ctrlProp439.xml"/><Relationship Id="rId27" Type="http://schemas.openxmlformats.org/officeDocument/2006/relationships/ctrlProp" Target="../ctrlProps/ctrlProp444.xml"/><Relationship Id="rId30" Type="http://schemas.openxmlformats.org/officeDocument/2006/relationships/ctrlProp" Target="../ctrlProps/ctrlProp447.xml"/><Relationship Id="rId35" Type="http://schemas.openxmlformats.org/officeDocument/2006/relationships/ctrlProp" Target="../ctrlProps/ctrlProp452.xml"/><Relationship Id="rId43" Type="http://schemas.openxmlformats.org/officeDocument/2006/relationships/ctrlProp" Target="../ctrlProps/ctrlProp460.xml"/><Relationship Id="rId48" Type="http://schemas.openxmlformats.org/officeDocument/2006/relationships/ctrlProp" Target="../ctrlProps/ctrlProp465.xml"/><Relationship Id="rId56" Type="http://schemas.openxmlformats.org/officeDocument/2006/relationships/ctrlProp" Target="../ctrlProps/ctrlProp473.xml"/><Relationship Id="rId8" Type="http://schemas.openxmlformats.org/officeDocument/2006/relationships/ctrlProp" Target="../ctrlProps/ctrlProp425.xml"/><Relationship Id="rId51" Type="http://schemas.openxmlformats.org/officeDocument/2006/relationships/ctrlProp" Target="../ctrlProps/ctrlProp468.xml"/><Relationship Id="rId3" Type="http://schemas.openxmlformats.org/officeDocument/2006/relationships/vmlDrawing" Target="../drawings/vmlDrawing8.vml"/><Relationship Id="rId12" Type="http://schemas.openxmlformats.org/officeDocument/2006/relationships/ctrlProp" Target="../ctrlProps/ctrlProp429.xml"/><Relationship Id="rId17" Type="http://schemas.openxmlformats.org/officeDocument/2006/relationships/ctrlProp" Target="../ctrlProps/ctrlProp434.xml"/><Relationship Id="rId25" Type="http://schemas.openxmlformats.org/officeDocument/2006/relationships/ctrlProp" Target="../ctrlProps/ctrlProp442.xml"/><Relationship Id="rId33" Type="http://schemas.openxmlformats.org/officeDocument/2006/relationships/ctrlProp" Target="../ctrlProps/ctrlProp450.xml"/><Relationship Id="rId38" Type="http://schemas.openxmlformats.org/officeDocument/2006/relationships/ctrlProp" Target="../ctrlProps/ctrlProp455.xml"/><Relationship Id="rId46" Type="http://schemas.openxmlformats.org/officeDocument/2006/relationships/ctrlProp" Target="../ctrlProps/ctrlProp463.xml"/><Relationship Id="rId59" Type="http://schemas.openxmlformats.org/officeDocument/2006/relationships/ctrlProp" Target="../ctrlProps/ctrlProp476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90.xml"/><Relationship Id="rId18" Type="http://schemas.openxmlformats.org/officeDocument/2006/relationships/ctrlProp" Target="../ctrlProps/ctrlProp495.xml"/><Relationship Id="rId26" Type="http://schemas.openxmlformats.org/officeDocument/2006/relationships/ctrlProp" Target="../ctrlProps/ctrlProp503.xml"/><Relationship Id="rId39" Type="http://schemas.openxmlformats.org/officeDocument/2006/relationships/ctrlProp" Target="../ctrlProps/ctrlProp516.xml"/><Relationship Id="rId21" Type="http://schemas.openxmlformats.org/officeDocument/2006/relationships/ctrlProp" Target="../ctrlProps/ctrlProp498.xml"/><Relationship Id="rId34" Type="http://schemas.openxmlformats.org/officeDocument/2006/relationships/ctrlProp" Target="../ctrlProps/ctrlProp511.xml"/><Relationship Id="rId42" Type="http://schemas.openxmlformats.org/officeDocument/2006/relationships/ctrlProp" Target="../ctrlProps/ctrlProp519.xml"/><Relationship Id="rId47" Type="http://schemas.openxmlformats.org/officeDocument/2006/relationships/ctrlProp" Target="../ctrlProps/ctrlProp524.xml"/><Relationship Id="rId50" Type="http://schemas.openxmlformats.org/officeDocument/2006/relationships/ctrlProp" Target="../ctrlProps/ctrlProp527.xml"/><Relationship Id="rId55" Type="http://schemas.openxmlformats.org/officeDocument/2006/relationships/ctrlProp" Target="../ctrlProps/ctrlProp532.xml"/><Relationship Id="rId63" Type="http://schemas.openxmlformats.org/officeDocument/2006/relationships/ctrlProp" Target="../ctrlProps/ctrlProp540.xml"/><Relationship Id="rId7" Type="http://schemas.openxmlformats.org/officeDocument/2006/relationships/ctrlProp" Target="../ctrlProps/ctrlProp484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493.xml"/><Relationship Id="rId20" Type="http://schemas.openxmlformats.org/officeDocument/2006/relationships/ctrlProp" Target="../ctrlProps/ctrlProp497.xml"/><Relationship Id="rId29" Type="http://schemas.openxmlformats.org/officeDocument/2006/relationships/ctrlProp" Target="../ctrlProps/ctrlProp506.xml"/><Relationship Id="rId41" Type="http://schemas.openxmlformats.org/officeDocument/2006/relationships/ctrlProp" Target="../ctrlProps/ctrlProp518.xml"/><Relationship Id="rId54" Type="http://schemas.openxmlformats.org/officeDocument/2006/relationships/ctrlProp" Target="../ctrlProps/ctrlProp531.xml"/><Relationship Id="rId62" Type="http://schemas.openxmlformats.org/officeDocument/2006/relationships/ctrlProp" Target="../ctrlProps/ctrlProp53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483.xml"/><Relationship Id="rId11" Type="http://schemas.openxmlformats.org/officeDocument/2006/relationships/ctrlProp" Target="../ctrlProps/ctrlProp488.xml"/><Relationship Id="rId24" Type="http://schemas.openxmlformats.org/officeDocument/2006/relationships/ctrlProp" Target="../ctrlProps/ctrlProp501.xml"/><Relationship Id="rId32" Type="http://schemas.openxmlformats.org/officeDocument/2006/relationships/ctrlProp" Target="../ctrlProps/ctrlProp509.xml"/><Relationship Id="rId37" Type="http://schemas.openxmlformats.org/officeDocument/2006/relationships/ctrlProp" Target="../ctrlProps/ctrlProp514.xml"/><Relationship Id="rId40" Type="http://schemas.openxmlformats.org/officeDocument/2006/relationships/ctrlProp" Target="../ctrlProps/ctrlProp517.xml"/><Relationship Id="rId45" Type="http://schemas.openxmlformats.org/officeDocument/2006/relationships/ctrlProp" Target="../ctrlProps/ctrlProp522.xml"/><Relationship Id="rId53" Type="http://schemas.openxmlformats.org/officeDocument/2006/relationships/ctrlProp" Target="../ctrlProps/ctrlProp530.xml"/><Relationship Id="rId58" Type="http://schemas.openxmlformats.org/officeDocument/2006/relationships/ctrlProp" Target="../ctrlProps/ctrlProp535.xml"/><Relationship Id="rId5" Type="http://schemas.openxmlformats.org/officeDocument/2006/relationships/ctrlProp" Target="../ctrlProps/ctrlProp482.xml"/><Relationship Id="rId15" Type="http://schemas.openxmlformats.org/officeDocument/2006/relationships/ctrlProp" Target="../ctrlProps/ctrlProp492.xml"/><Relationship Id="rId23" Type="http://schemas.openxmlformats.org/officeDocument/2006/relationships/ctrlProp" Target="../ctrlProps/ctrlProp500.xml"/><Relationship Id="rId28" Type="http://schemas.openxmlformats.org/officeDocument/2006/relationships/ctrlProp" Target="../ctrlProps/ctrlProp505.xml"/><Relationship Id="rId36" Type="http://schemas.openxmlformats.org/officeDocument/2006/relationships/ctrlProp" Target="../ctrlProps/ctrlProp513.xml"/><Relationship Id="rId49" Type="http://schemas.openxmlformats.org/officeDocument/2006/relationships/ctrlProp" Target="../ctrlProps/ctrlProp526.xml"/><Relationship Id="rId57" Type="http://schemas.openxmlformats.org/officeDocument/2006/relationships/ctrlProp" Target="../ctrlProps/ctrlProp534.xml"/><Relationship Id="rId61" Type="http://schemas.openxmlformats.org/officeDocument/2006/relationships/ctrlProp" Target="../ctrlProps/ctrlProp538.xml"/><Relationship Id="rId10" Type="http://schemas.openxmlformats.org/officeDocument/2006/relationships/ctrlProp" Target="../ctrlProps/ctrlProp487.xml"/><Relationship Id="rId19" Type="http://schemas.openxmlformats.org/officeDocument/2006/relationships/ctrlProp" Target="../ctrlProps/ctrlProp496.xml"/><Relationship Id="rId31" Type="http://schemas.openxmlformats.org/officeDocument/2006/relationships/ctrlProp" Target="../ctrlProps/ctrlProp508.xml"/><Relationship Id="rId44" Type="http://schemas.openxmlformats.org/officeDocument/2006/relationships/ctrlProp" Target="../ctrlProps/ctrlProp521.xml"/><Relationship Id="rId52" Type="http://schemas.openxmlformats.org/officeDocument/2006/relationships/ctrlProp" Target="../ctrlProps/ctrlProp529.xml"/><Relationship Id="rId60" Type="http://schemas.openxmlformats.org/officeDocument/2006/relationships/ctrlProp" Target="../ctrlProps/ctrlProp537.xml"/><Relationship Id="rId4" Type="http://schemas.openxmlformats.org/officeDocument/2006/relationships/ctrlProp" Target="../ctrlProps/ctrlProp481.xml"/><Relationship Id="rId9" Type="http://schemas.openxmlformats.org/officeDocument/2006/relationships/ctrlProp" Target="../ctrlProps/ctrlProp486.xml"/><Relationship Id="rId14" Type="http://schemas.openxmlformats.org/officeDocument/2006/relationships/ctrlProp" Target="../ctrlProps/ctrlProp491.xml"/><Relationship Id="rId22" Type="http://schemas.openxmlformats.org/officeDocument/2006/relationships/ctrlProp" Target="../ctrlProps/ctrlProp499.xml"/><Relationship Id="rId27" Type="http://schemas.openxmlformats.org/officeDocument/2006/relationships/ctrlProp" Target="../ctrlProps/ctrlProp504.xml"/><Relationship Id="rId30" Type="http://schemas.openxmlformats.org/officeDocument/2006/relationships/ctrlProp" Target="../ctrlProps/ctrlProp507.xml"/><Relationship Id="rId35" Type="http://schemas.openxmlformats.org/officeDocument/2006/relationships/ctrlProp" Target="../ctrlProps/ctrlProp512.xml"/><Relationship Id="rId43" Type="http://schemas.openxmlformats.org/officeDocument/2006/relationships/ctrlProp" Target="../ctrlProps/ctrlProp520.xml"/><Relationship Id="rId48" Type="http://schemas.openxmlformats.org/officeDocument/2006/relationships/ctrlProp" Target="../ctrlProps/ctrlProp525.xml"/><Relationship Id="rId56" Type="http://schemas.openxmlformats.org/officeDocument/2006/relationships/ctrlProp" Target="../ctrlProps/ctrlProp533.xml"/><Relationship Id="rId8" Type="http://schemas.openxmlformats.org/officeDocument/2006/relationships/ctrlProp" Target="../ctrlProps/ctrlProp485.xml"/><Relationship Id="rId51" Type="http://schemas.openxmlformats.org/officeDocument/2006/relationships/ctrlProp" Target="../ctrlProps/ctrlProp528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489.xml"/><Relationship Id="rId17" Type="http://schemas.openxmlformats.org/officeDocument/2006/relationships/ctrlProp" Target="../ctrlProps/ctrlProp494.xml"/><Relationship Id="rId25" Type="http://schemas.openxmlformats.org/officeDocument/2006/relationships/ctrlProp" Target="../ctrlProps/ctrlProp502.xml"/><Relationship Id="rId33" Type="http://schemas.openxmlformats.org/officeDocument/2006/relationships/ctrlProp" Target="../ctrlProps/ctrlProp510.xml"/><Relationship Id="rId38" Type="http://schemas.openxmlformats.org/officeDocument/2006/relationships/ctrlProp" Target="../ctrlProps/ctrlProp515.xml"/><Relationship Id="rId46" Type="http://schemas.openxmlformats.org/officeDocument/2006/relationships/ctrlProp" Target="../ctrlProps/ctrlProp523.xml"/><Relationship Id="rId59" Type="http://schemas.openxmlformats.org/officeDocument/2006/relationships/ctrlProp" Target="../ctrlProps/ctrlProp5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P58"/>
  <sheetViews>
    <sheetView tabSelected="1" zoomScaleNormal="100" workbookViewId="0">
      <selection activeCell="D3" sqref="D3:H3"/>
    </sheetView>
  </sheetViews>
  <sheetFormatPr defaultRowHeight="13.5" x14ac:dyDescent="0.15"/>
  <cols>
    <col min="1" max="1" width="4.25" style="58" customWidth="1"/>
    <col min="2" max="2" width="2.375" customWidth="1"/>
    <col min="3" max="3" width="14.625" customWidth="1"/>
    <col min="4" max="4" width="7.75" customWidth="1"/>
    <col min="5" max="5" width="3.25" customWidth="1"/>
    <col min="6" max="6" width="7.75" customWidth="1"/>
    <col min="7" max="7" width="1" style="12" customWidth="1"/>
    <col min="8" max="8" width="11.25" customWidth="1"/>
    <col min="9" max="9" width="27.875" customWidth="1"/>
    <col min="10" max="10" width="3.125" customWidth="1"/>
    <col min="11" max="16" width="3.25" customWidth="1"/>
    <col min="17" max="17" width="3.75" customWidth="1"/>
    <col min="18" max="18" width="47.625" customWidth="1"/>
    <col min="19" max="19" width="2.375" customWidth="1"/>
    <col min="20" max="25" width="1.25" style="18" customWidth="1"/>
    <col min="26" max="62" width="1.25" style="35" customWidth="1"/>
    <col min="63" max="63" width="6.75" style="35" customWidth="1"/>
    <col min="64" max="68" width="6.75" customWidth="1"/>
  </cols>
  <sheetData>
    <row r="1" spans="1:68" x14ac:dyDescent="0.15">
      <c r="B1" s="1" t="s">
        <v>0</v>
      </c>
      <c r="AU1" s="35" t="b">
        <v>1</v>
      </c>
    </row>
    <row r="2" spans="1:68" ht="28.5" customHeight="1" x14ac:dyDescent="0.15">
      <c r="C2" s="78" t="s">
        <v>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R2" s="16" t="s">
        <v>30</v>
      </c>
      <c r="Z2" s="35" t="s">
        <v>45</v>
      </c>
      <c r="AD2" s="36"/>
      <c r="AE2" s="36"/>
      <c r="AF2" s="36" t="str">
        <f>DBCS(Z2)</f>
        <v>※「訪問診療に関する記録書」</v>
      </c>
      <c r="AG2" s="36"/>
      <c r="AH2" s="36"/>
      <c r="AI2" s="36"/>
      <c r="AN2" s="36"/>
      <c r="BB2" s="35" t="s">
        <v>38</v>
      </c>
      <c r="BK2" s="35" t="s">
        <v>42</v>
      </c>
    </row>
    <row r="3" spans="1:68" ht="25.5" customHeight="1" x14ac:dyDescent="0.15">
      <c r="C3" s="2" t="s">
        <v>2</v>
      </c>
      <c r="D3" s="73"/>
      <c r="E3" s="73"/>
      <c r="F3" s="73"/>
      <c r="G3" s="73"/>
      <c r="H3" s="73"/>
      <c r="I3" s="2" t="s">
        <v>24</v>
      </c>
      <c r="J3" s="2"/>
      <c r="K3" s="2"/>
      <c r="L3" s="2"/>
      <c r="M3" s="2"/>
      <c r="N3" s="2"/>
      <c r="O3" s="2"/>
      <c r="R3" s="68" t="str">
        <f>S20</f>
        <v>※「訪問診療に関する記録書」
※「患者氏名」　
※「要介護度」　該当なし
※「認知症の日常生活自立度」　該当なし
※「患者住所」　
※「訪問診療が必要な理由」　
※「訪問診療を行った日」　平成年月日
※「患者氏名（同一建物居住者）」　
※「診療時間（開始時刻及び終了時間）」　
※「診療場所」　
※「在宅訪問診療料２、往診料」　
※「診療人数合計」　０人　
※「主治医氏名」　</v>
      </c>
      <c r="Z3" s="35" t="str">
        <f>"※「患者氏名」　"&amp;D3</f>
        <v>※「患者氏名」　</v>
      </c>
      <c r="AD3" s="36"/>
      <c r="AE3" s="36"/>
      <c r="AF3" s="36" t="str">
        <f t="shared" ref="AF3:AF6" si="0">DBCS(Z3)</f>
        <v>※「患者氏名」　</v>
      </c>
      <c r="AG3" s="36"/>
      <c r="AH3" s="36"/>
      <c r="AI3" s="36"/>
      <c r="AN3" s="36"/>
      <c r="AY3" s="36"/>
      <c r="AZ3" s="36"/>
      <c r="BB3" s="36" t="s">
        <v>38</v>
      </c>
      <c r="BK3" s="35" t="s">
        <v>42</v>
      </c>
    </row>
    <row r="4" spans="1:68" ht="25.5" customHeight="1" x14ac:dyDescent="0.15">
      <c r="C4" s="2" t="s">
        <v>3</v>
      </c>
      <c r="D4" s="6" t="s">
        <v>5</v>
      </c>
      <c r="E4" s="93"/>
      <c r="F4" s="93"/>
      <c r="G4" s="93"/>
      <c r="H4" s="5" t="s">
        <v>22</v>
      </c>
      <c r="I4" s="94"/>
      <c r="J4" s="94"/>
      <c r="K4" s="94"/>
      <c r="L4" s="94"/>
      <c r="M4" s="94"/>
      <c r="N4" s="94"/>
      <c r="O4" s="94"/>
      <c r="P4" s="94"/>
      <c r="R4" s="69"/>
      <c r="Z4" s="35" t="str">
        <f>"※「要介護度」　"&amp;AA4</f>
        <v>※「要介護度」　該当なし</v>
      </c>
      <c r="AA4" s="35" t="str">
        <f>AC4</f>
        <v>該当なし</v>
      </c>
      <c r="AB4" s="37">
        <v>8</v>
      </c>
      <c r="AC4" s="35" t="str">
        <f>CHOOSE(AB4,"要支援１","要支援２","要介護１","要介護２","要介護３","要介護４","要介護５","該当なし","")</f>
        <v>該当なし</v>
      </c>
      <c r="AD4" s="36"/>
      <c r="AE4" s="36"/>
      <c r="AF4" s="36" t="str">
        <f t="shared" si="0"/>
        <v>※「要介護度」　該当なし</v>
      </c>
      <c r="AG4" s="36"/>
      <c r="AH4" s="36"/>
      <c r="AI4" s="36"/>
      <c r="AN4" s="36"/>
      <c r="AY4" s="36"/>
      <c r="AZ4" s="36"/>
      <c r="BA4" s="36"/>
      <c r="BB4" s="36" t="s">
        <v>38</v>
      </c>
      <c r="BK4" s="35" t="s">
        <v>42</v>
      </c>
      <c r="BL4" s="13"/>
      <c r="BM4" s="13"/>
      <c r="BN4" s="13"/>
    </row>
    <row r="5" spans="1:68" ht="25.5" customHeight="1" x14ac:dyDescent="0.15">
      <c r="C5" s="2" t="s">
        <v>4</v>
      </c>
      <c r="D5" s="2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R5" s="69"/>
      <c r="Z5" s="35" t="str">
        <f>"※「認知症の日常生活自立度」　"&amp;AA5</f>
        <v>※「認知症の日常生活自立度」　該当なし</v>
      </c>
      <c r="AA5" s="36" t="str">
        <f>AC5</f>
        <v>該当なし</v>
      </c>
      <c r="AB5" s="37">
        <v>10</v>
      </c>
      <c r="AC5" s="35" t="str">
        <f>CHOOSE(AB5,"I","II","IIa","IIb","III","IIIa","IIIb","IV","M","該当なし")</f>
        <v>該当なし</v>
      </c>
      <c r="AD5" s="36"/>
      <c r="AE5" s="36"/>
      <c r="AF5" s="36" t="str">
        <f t="shared" si="0"/>
        <v>※「認知症の日常生活自立度」　該当なし</v>
      </c>
      <c r="AG5" s="36"/>
      <c r="AH5" s="36"/>
      <c r="AI5" s="36"/>
      <c r="AN5" s="36"/>
      <c r="AY5" s="36"/>
      <c r="AZ5" s="36"/>
      <c r="BA5" s="36"/>
      <c r="BB5" s="36" t="s">
        <v>38</v>
      </c>
      <c r="BK5" s="35" t="s">
        <v>42</v>
      </c>
      <c r="BL5" s="13"/>
      <c r="BM5" s="13"/>
      <c r="BN5" s="13"/>
      <c r="BO5" s="13"/>
      <c r="BP5" s="13"/>
    </row>
    <row r="6" spans="1:68" ht="25.5" customHeight="1" x14ac:dyDescent="0.15">
      <c r="C6" s="2" t="s">
        <v>23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69"/>
      <c r="Z6" s="35" t="str">
        <f>"※「患者住所」　"&amp;D6</f>
        <v>※「患者住所」　</v>
      </c>
      <c r="AD6" s="36"/>
      <c r="AE6" s="36"/>
      <c r="AF6" s="36" t="str">
        <f t="shared" si="0"/>
        <v>※「患者住所」　</v>
      </c>
      <c r="AG6" s="36"/>
      <c r="AH6" s="36"/>
      <c r="AI6" s="36"/>
      <c r="AN6" s="36" t="b">
        <f>ISBLANK(D6)</f>
        <v>1</v>
      </c>
      <c r="AT6" s="35" t="str">
        <f>IF(AT5=TRUE,"２","")</f>
        <v/>
      </c>
      <c r="AU6" s="35" t="str">
        <f>IF(AU5=TRUE,"２ａ","")</f>
        <v/>
      </c>
      <c r="AV6" s="35" t="str">
        <f>IF(AV5=TRUE,"２ｂ","")</f>
        <v/>
      </c>
      <c r="AW6" s="35" t="str">
        <f>IF(AW5=TRUE,"３","")</f>
        <v/>
      </c>
      <c r="AX6" s="35" t="str">
        <f>IF(AX5=TRUE,"３ａ","")</f>
        <v/>
      </c>
      <c r="AY6" s="35" t="str">
        <f>IF(AY5=TRUE,"３ｂ","")</f>
        <v/>
      </c>
      <c r="AZ6" s="35" t="str">
        <f>IF(AZ5=TRUE,"４","")</f>
        <v/>
      </c>
      <c r="BA6" s="35" t="str">
        <f>IF(BA5=TRUE,"Ｍ","")</f>
        <v/>
      </c>
      <c r="BB6" s="36" t="s">
        <v>38</v>
      </c>
      <c r="BK6" s="35" t="s">
        <v>42</v>
      </c>
      <c r="BL6" s="13"/>
      <c r="BM6" s="13"/>
      <c r="BN6" s="13"/>
      <c r="BO6" s="13"/>
      <c r="BP6" s="13"/>
    </row>
    <row r="7" spans="1:68" ht="9" customHeight="1" x14ac:dyDescent="0.15"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R7" s="69"/>
      <c r="AD7" s="36"/>
      <c r="AE7" s="36"/>
      <c r="AF7" s="36"/>
      <c r="AG7" s="36"/>
      <c r="AH7" s="36"/>
      <c r="AI7" s="36"/>
      <c r="AN7" s="36"/>
      <c r="BB7" s="36" t="s">
        <v>38</v>
      </c>
      <c r="BG7" s="35" t="str">
        <f>IF(BG6=TRUE,"１","")</f>
        <v/>
      </c>
      <c r="BH7" s="35" t="str">
        <f>IF(BH6=TRUE,"２","")</f>
        <v/>
      </c>
      <c r="BI7" s="35" t="str">
        <f>IF(BI6=TRUE,"２ａ","")</f>
        <v/>
      </c>
      <c r="BJ7" s="35" t="str">
        <f>IF(BJ6=TRUE,"２ｂ","")</f>
        <v/>
      </c>
      <c r="BK7" s="35" t="s">
        <v>42</v>
      </c>
      <c r="BL7" s="13" t="str">
        <f>IF(BL6=TRUE,"３ａ","")</f>
        <v/>
      </c>
      <c r="BM7" s="13" t="str">
        <f>IF(BM6=TRUE,"３ｂ","")</f>
        <v/>
      </c>
      <c r="BN7" s="13" t="str">
        <f>IF(BN6=TRUE,"４","")</f>
        <v/>
      </c>
      <c r="BO7" s="13" t="str">
        <f>IF(BO6=TRUE,"Ｍ","")</f>
        <v/>
      </c>
      <c r="BP7" s="13" t="str">
        <f>IF(BP6=TRUE,"該当なし","")</f>
        <v/>
      </c>
    </row>
    <row r="8" spans="1:68" ht="25.5" customHeight="1" x14ac:dyDescent="0.15">
      <c r="C8" s="2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R8" s="69"/>
      <c r="AD8" s="36"/>
      <c r="AE8" s="36"/>
      <c r="AF8" s="36"/>
      <c r="AG8" s="36"/>
      <c r="AH8" s="36"/>
      <c r="AI8" s="36"/>
      <c r="AN8" s="36"/>
      <c r="BB8" s="36" t="s">
        <v>38</v>
      </c>
      <c r="BK8" s="35" t="s">
        <v>42</v>
      </c>
    </row>
    <row r="9" spans="1:68" ht="41.25" customHeight="1" x14ac:dyDescent="0.15"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R9" s="69"/>
      <c r="Z9" s="35" t="str">
        <f>"※「訪問診療が必要な理由」　"&amp;C9</f>
        <v>※「訪問診療が必要な理由」　</v>
      </c>
      <c r="AD9" s="36"/>
      <c r="AE9" s="36"/>
      <c r="AF9" s="36" t="str">
        <f t="shared" ref="AF9:AF10" si="1">DBCS(Z9)</f>
        <v>※「訪問診療が必要な理由」　</v>
      </c>
      <c r="AG9" s="36"/>
      <c r="AH9" s="36"/>
      <c r="AI9" s="36"/>
      <c r="AN9" s="36" t="b">
        <f>ISBLANK(C9)</f>
        <v>1</v>
      </c>
      <c r="BB9" s="36" t="s">
        <v>38</v>
      </c>
      <c r="BK9" s="35" t="s">
        <v>42</v>
      </c>
    </row>
    <row r="10" spans="1:68" ht="18" customHeight="1" x14ac:dyDescent="0.15">
      <c r="C10" s="2"/>
      <c r="D10" s="2"/>
      <c r="E10" s="2"/>
      <c r="F10" s="2"/>
      <c r="G10" s="2"/>
      <c r="H10" s="2"/>
      <c r="J10" s="3" t="s">
        <v>10</v>
      </c>
      <c r="K10" s="34"/>
      <c r="L10" s="5" t="s">
        <v>11</v>
      </c>
      <c r="M10" s="34"/>
      <c r="N10" s="5" t="s">
        <v>12</v>
      </c>
      <c r="O10" s="34"/>
      <c r="P10" s="5" t="s">
        <v>13</v>
      </c>
      <c r="R10" s="69"/>
      <c r="Z10" s="35" t="str">
        <f>"※「訪問診療を行った日」　"&amp;AA10</f>
        <v>※「訪問診療を行った日」　平成年月日</v>
      </c>
      <c r="AA10" s="35" t="str">
        <f>J10&amp;K10&amp;L10&amp;M10&amp;N10&amp;O10&amp;P10</f>
        <v>平成年月日</v>
      </c>
      <c r="AD10" s="36"/>
      <c r="AE10" s="36"/>
      <c r="AF10" s="36" t="str">
        <f t="shared" si="1"/>
        <v>※「訪問診療を行った日」　平成年月日</v>
      </c>
      <c r="AG10" s="36"/>
      <c r="AH10" s="36"/>
      <c r="AI10" s="36"/>
      <c r="AN10" s="36"/>
      <c r="BB10" s="36" t="s">
        <v>38</v>
      </c>
      <c r="BK10" s="35" t="s">
        <v>42</v>
      </c>
    </row>
    <row r="11" spans="1:68" ht="10.5" customHeight="1" x14ac:dyDescent="0.15">
      <c r="C11" s="2"/>
      <c r="D11" s="2"/>
      <c r="E11" s="2"/>
      <c r="F11" s="2"/>
      <c r="G11" s="2"/>
      <c r="H11" s="2"/>
      <c r="J11" s="3"/>
      <c r="K11" s="2"/>
      <c r="L11" s="2"/>
      <c r="M11" s="2"/>
      <c r="N11" s="2"/>
      <c r="O11" s="2"/>
      <c r="P11" s="2"/>
      <c r="R11" s="69"/>
      <c r="AD11" s="36"/>
      <c r="AE11" s="36"/>
      <c r="AF11" s="36"/>
      <c r="AG11" s="36"/>
      <c r="AH11" s="36"/>
      <c r="AI11" s="36"/>
      <c r="AN11" s="36"/>
      <c r="BB11" s="36" t="s">
        <v>38</v>
      </c>
      <c r="BK11" s="35" t="s">
        <v>42</v>
      </c>
    </row>
    <row r="12" spans="1:68" ht="16.5" customHeight="1" x14ac:dyDescent="0.15">
      <c r="B12" s="17"/>
      <c r="C12" s="83" t="s">
        <v>7</v>
      </c>
      <c r="D12" s="91" t="s">
        <v>8</v>
      </c>
      <c r="E12" s="91"/>
      <c r="F12" s="92"/>
      <c r="G12" s="14"/>
      <c r="H12" s="85" t="s">
        <v>9</v>
      </c>
      <c r="I12" s="86"/>
      <c r="J12" s="90" t="s">
        <v>15</v>
      </c>
      <c r="K12" s="85"/>
      <c r="L12" s="85"/>
      <c r="M12" s="85"/>
      <c r="N12" s="86"/>
      <c r="O12" s="85" t="s">
        <v>17</v>
      </c>
      <c r="P12" s="86"/>
      <c r="R12" s="69"/>
      <c r="Z12" s="35" t="s">
        <v>47</v>
      </c>
      <c r="AA12" s="35" t="s">
        <v>46</v>
      </c>
      <c r="AB12" s="35" t="s">
        <v>27</v>
      </c>
      <c r="AC12" s="35" t="s">
        <v>28</v>
      </c>
      <c r="AD12" s="36"/>
      <c r="AE12" s="36"/>
      <c r="AF12" s="36" t="str">
        <f t="shared" ref="AF12" si="2">DBCS(Z12)</f>
        <v>※「患者氏名（同一建物居住者）」　</v>
      </c>
      <c r="AG12" s="36" t="str">
        <f t="shared" ref="AG12" si="3">DBCS(AA12)</f>
        <v>※「診療時間（開始時刻及び終了時間）」　</v>
      </c>
      <c r="AH12" s="36" t="str">
        <f t="shared" ref="AH12" si="4">DBCS(AB12)</f>
        <v>※「診療場所」　</v>
      </c>
      <c r="AI12" s="36" t="str">
        <f t="shared" ref="AI12" si="5">DBCS(AC12)</f>
        <v>※「在宅訪問診療料２、往診料」　</v>
      </c>
      <c r="AN12" s="36"/>
      <c r="BB12" s="36" t="s">
        <v>38</v>
      </c>
      <c r="BK12" s="35" t="s">
        <v>42</v>
      </c>
    </row>
    <row r="13" spans="1:68" x14ac:dyDescent="0.15">
      <c r="B13" s="17"/>
      <c r="C13" s="84"/>
      <c r="D13" s="87" t="s">
        <v>14</v>
      </c>
      <c r="E13" s="87"/>
      <c r="F13" s="88"/>
      <c r="G13" s="11"/>
      <c r="H13" s="87"/>
      <c r="I13" s="88"/>
      <c r="J13" s="89" t="s">
        <v>16</v>
      </c>
      <c r="K13" s="87"/>
      <c r="L13" s="87"/>
      <c r="M13" s="87"/>
      <c r="N13" s="88"/>
      <c r="O13" s="87"/>
      <c r="P13" s="88"/>
      <c r="R13" s="69"/>
      <c r="AD13" s="36"/>
      <c r="AE13" s="36"/>
      <c r="AF13" s="36"/>
      <c r="AG13" s="36"/>
      <c r="AH13" s="36"/>
      <c r="AI13" s="36"/>
      <c r="AN13" s="36" t="s">
        <v>39</v>
      </c>
      <c r="AO13" s="35" t="s">
        <v>40</v>
      </c>
      <c r="AT13" s="35" t="s">
        <v>34</v>
      </c>
      <c r="AU13" s="35" t="s">
        <v>32</v>
      </c>
      <c r="AV13" s="35" t="s">
        <v>33</v>
      </c>
      <c r="BB13" s="36" t="s">
        <v>38</v>
      </c>
      <c r="BK13" s="35" t="s">
        <v>42</v>
      </c>
    </row>
    <row r="14" spans="1:68" ht="22.5" customHeight="1" x14ac:dyDescent="0.15">
      <c r="A14" s="58">
        <v>1</v>
      </c>
      <c r="B14" s="17"/>
      <c r="C14" s="19"/>
      <c r="D14" s="28"/>
      <c r="E14" s="29" t="s">
        <v>35</v>
      </c>
      <c r="F14" s="30"/>
      <c r="G14" s="31"/>
      <c r="H14" s="74"/>
      <c r="I14" s="72"/>
      <c r="J14" s="75"/>
      <c r="K14" s="76"/>
      <c r="L14" s="76"/>
      <c r="M14" s="76"/>
      <c r="N14" s="77"/>
      <c r="O14" s="75"/>
      <c r="P14" s="77"/>
      <c r="R14" s="69"/>
      <c r="Z14" s="35" t="str">
        <f>IF(AR14&lt;&gt;TRUE,"１（"&amp;C14&amp;"）、","")</f>
        <v/>
      </c>
      <c r="AA14" s="35" t="str">
        <f>IF(AR14&lt;&gt;TRUE,"１（"&amp;AJ14&amp;"時"&amp;AK14&amp;"分～"&amp;AL14&amp;"時"&amp;AM14&amp;"分）、","")</f>
        <v/>
      </c>
      <c r="AB14" s="35" t="str">
        <f>IF(AR14&lt;&gt;TRUE,"１（"&amp;H14&amp;"）、","")</f>
        <v/>
      </c>
      <c r="AC14" s="35" t="str">
        <f>IF(AR14&lt;&gt;TRUE,"１（"&amp;AW14&amp;AX14&amp;"を算定）、","")</f>
        <v/>
      </c>
      <c r="AD14" s="36"/>
      <c r="AE14" s="36"/>
      <c r="AF14" s="36" t="str">
        <f t="shared" ref="AF14:AF33" si="6">DBCS(Z14)</f>
        <v/>
      </c>
      <c r="AG14" s="36" t="str">
        <f t="shared" ref="AG14:AG33" si="7">DBCS(AA14)</f>
        <v/>
      </c>
      <c r="AH14" s="36" t="str">
        <f t="shared" ref="AH14:AH33" si="8">DBCS(AB14)</f>
        <v/>
      </c>
      <c r="AI14" s="36" t="str">
        <f t="shared" ref="AI14:AI33" si="9">DBCS(AC14)</f>
        <v/>
      </c>
      <c r="AJ14" s="35">
        <f t="shared" ref="AJ14:AJ19" si="10">HOUR(D14)</f>
        <v>0</v>
      </c>
      <c r="AK14" s="35">
        <f t="shared" ref="AK14:AK19" si="11">MINUTE(D14)</f>
        <v>0</v>
      </c>
      <c r="AL14" s="35">
        <f t="shared" ref="AL14:AL19" si="12">HOUR(F14)</f>
        <v>0</v>
      </c>
      <c r="AM14" s="35">
        <f t="shared" ref="AM14:AM19" si="13">MINUTE(F14)</f>
        <v>0</v>
      </c>
      <c r="AN14" s="36" t="b">
        <f>ISBLANK(C14)</f>
        <v>1</v>
      </c>
      <c r="AO14" s="35" t="b">
        <f>ISBLANK(H14)</f>
        <v>1</v>
      </c>
      <c r="AR14" s="35" t="b">
        <f t="shared" ref="AR14:AR19" si="14">ISBLANK(C14)</f>
        <v>1</v>
      </c>
      <c r="AU14" s="37" t="b">
        <v>0</v>
      </c>
      <c r="AV14" s="37" t="b">
        <v>0</v>
      </c>
      <c r="AW14" s="35" t="str">
        <f>IF(AU14=TRUE,"在宅患者訪問診療料２","")</f>
        <v/>
      </c>
      <c r="AX14" s="35" t="str">
        <f>IF(AV14=TRUE,"往診料","")</f>
        <v/>
      </c>
      <c r="AZ14" s="35">
        <f>IF(AN14&lt;&gt;TRUE,1,0)</f>
        <v>0</v>
      </c>
      <c r="BA14" s="36">
        <f>IF(AO14&lt;&gt;TRUE,1,0)</f>
        <v>0</v>
      </c>
      <c r="BB14" s="36" t="s">
        <v>38</v>
      </c>
      <c r="BK14" s="35" t="s">
        <v>42</v>
      </c>
    </row>
    <row r="15" spans="1:68" ht="22.5" customHeight="1" x14ac:dyDescent="0.15">
      <c r="A15" s="58">
        <v>2</v>
      </c>
      <c r="B15" s="17"/>
      <c r="C15" s="20"/>
      <c r="D15" s="28"/>
      <c r="E15" s="29" t="s">
        <v>35</v>
      </c>
      <c r="F15" s="30"/>
      <c r="G15" s="31"/>
      <c r="H15" s="71"/>
      <c r="I15" s="72"/>
      <c r="J15" s="75"/>
      <c r="K15" s="76"/>
      <c r="L15" s="76"/>
      <c r="M15" s="76"/>
      <c r="N15" s="77"/>
      <c r="O15" s="75"/>
      <c r="P15" s="77"/>
      <c r="R15" s="69"/>
      <c r="Z15" s="35" t="str">
        <f>IF(AR15&lt;&gt;TRUE,"２（"&amp;C15&amp;"）、","")</f>
        <v/>
      </c>
      <c r="AA15" s="35" t="str">
        <f>IF(AR15&lt;&gt;TRUE,"２（"&amp;AJ15&amp;"時"&amp;AK15&amp;"分～"&amp;AL15&amp;"時"&amp;AM15&amp;"分）、","")</f>
        <v/>
      </c>
      <c r="AB15" s="35" t="str">
        <f>IF(AR15&lt;&gt;TRUE,"２（"&amp;H15&amp;"）、","")</f>
        <v/>
      </c>
      <c r="AC15" s="35" t="str">
        <f>IF(AR15&lt;&gt;TRUE,"２（"&amp;AW15&amp;AX15&amp;"を算定）、","")</f>
        <v/>
      </c>
      <c r="AD15" s="36"/>
      <c r="AE15" s="36"/>
      <c r="AF15" s="36" t="str">
        <f t="shared" si="6"/>
        <v/>
      </c>
      <c r="AG15" s="36" t="str">
        <f t="shared" si="7"/>
        <v/>
      </c>
      <c r="AH15" s="36" t="str">
        <f t="shared" si="8"/>
        <v/>
      </c>
      <c r="AI15" s="36" t="str">
        <f t="shared" si="9"/>
        <v/>
      </c>
      <c r="AJ15" s="35">
        <f t="shared" si="10"/>
        <v>0</v>
      </c>
      <c r="AK15" s="35">
        <f t="shared" si="11"/>
        <v>0</v>
      </c>
      <c r="AL15" s="35">
        <f t="shared" si="12"/>
        <v>0</v>
      </c>
      <c r="AM15" s="35">
        <f t="shared" si="13"/>
        <v>0</v>
      </c>
      <c r="AN15" s="36" t="b">
        <f t="shared" ref="AN15:AN19" si="15">ISBLANK(C15)</f>
        <v>1</v>
      </c>
      <c r="AO15" s="35" t="b">
        <f t="shared" ref="AO15:AO19" si="16">ISBLANK(H15)</f>
        <v>1</v>
      </c>
      <c r="AR15" s="35" t="b">
        <f t="shared" si="14"/>
        <v>1</v>
      </c>
      <c r="AU15" s="37" t="b">
        <v>0</v>
      </c>
      <c r="AV15" s="37" t="b">
        <v>0</v>
      </c>
      <c r="AW15" s="35" t="str">
        <f t="shared" ref="AW15:AW18" si="17">IF(AU15=TRUE,"在宅患者訪問診療料２","")</f>
        <v/>
      </c>
      <c r="AX15" s="35" t="str">
        <f t="shared" ref="AX15:AX18" si="18">IF(AV15=TRUE,"往診料","")</f>
        <v/>
      </c>
      <c r="AZ15" s="36">
        <f t="shared" ref="AZ15:AZ33" si="19">IF(AN15&lt;&gt;TRUE,1,0)</f>
        <v>0</v>
      </c>
      <c r="BA15" s="36">
        <f t="shared" ref="BA15:BA33" si="20">IF(AO15&lt;&gt;TRUE,1,0)</f>
        <v>0</v>
      </c>
      <c r="BB15" s="36" t="s">
        <v>38</v>
      </c>
      <c r="BK15" s="35" t="s">
        <v>42</v>
      </c>
    </row>
    <row r="16" spans="1:68" ht="22.5" customHeight="1" x14ac:dyDescent="0.15">
      <c r="A16" s="58">
        <v>3</v>
      </c>
      <c r="B16" s="17"/>
      <c r="C16" s="20"/>
      <c r="D16" s="28"/>
      <c r="E16" s="29" t="s">
        <v>35</v>
      </c>
      <c r="F16" s="30"/>
      <c r="G16" s="31"/>
      <c r="H16" s="71"/>
      <c r="I16" s="72"/>
      <c r="J16" s="75"/>
      <c r="K16" s="76"/>
      <c r="L16" s="76"/>
      <c r="M16" s="76"/>
      <c r="N16" s="77"/>
      <c r="O16" s="75"/>
      <c r="P16" s="77"/>
      <c r="R16" s="69"/>
      <c r="Z16" s="35" t="str">
        <f>IF(AR16&lt;&gt;TRUE,"３（"&amp;C16&amp;"）、","")</f>
        <v/>
      </c>
      <c r="AA16" s="35" t="str">
        <f>IF(AR16&lt;&gt;TRUE,"３（"&amp;AJ16&amp;"時"&amp;AK16&amp;"分～"&amp;AL16&amp;"時"&amp;AM16&amp;"分）、","")</f>
        <v/>
      </c>
      <c r="AB16" s="35" t="str">
        <f>IF(AR16&lt;&gt;TRUE,"３（"&amp;H16&amp;"）","")</f>
        <v/>
      </c>
      <c r="AC16" s="35" t="str">
        <f>IF(AR16&lt;&gt;TRUE,"３（"&amp;AW16&amp;AX16&amp;"を算定）、","")</f>
        <v/>
      </c>
      <c r="AD16" s="36"/>
      <c r="AE16" s="36"/>
      <c r="AF16" s="36" t="str">
        <f t="shared" si="6"/>
        <v/>
      </c>
      <c r="AG16" s="36" t="str">
        <f t="shared" si="7"/>
        <v/>
      </c>
      <c r="AH16" s="36" t="str">
        <f t="shared" si="8"/>
        <v/>
      </c>
      <c r="AI16" s="36" t="str">
        <f t="shared" si="9"/>
        <v/>
      </c>
      <c r="AJ16" s="35">
        <f t="shared" si="10"/>
        <v>0</v>
      </c>
      <c r="AK16" s="35">
        <f t="shared" si="11"/>
        <v>0</v>
      </c>
      <c r="AL16" s="35">
        <f t="shared" si="12"/>
        <v>0</v>
      </c>
      <c r="AM16" s="35">
        <f t="shared" si="13"/>
        <v>0</v>
      </c>
      <c r="AN16" s="36" t="b">
        <f t="shared" si="15"/>
        <v>1</v>
      </c>
      <c r="AO16" s="35" t="b">
        <f t="shared" si="16"/>
        <v>1</v>
      </c>
      <c r="AR16" s="35" t="b">
        <f t="shared" si="14"/>
        <v>1</v>
      </c>
      <c r="AU16" s="37" t="b">
        <v>0</v>
      </c>
      <c r="AV16" s="37" t="b">
        <v>0</v>
      </c>
      <c r="AW16" s="35" t="str">
        <f t="shared" si="17"/>
        <v/>
      </c>
      <c r="AX16" s="35" t="str">
        <f t="shared" si="18"/>
        <v/>
      </c>
      <c r="AZ16" s="36">
        <f t="shared" si="19"/>
        <v>0</v>
      </c>
      <c r="BA16" s="36">
        <f t="shared" si="20"/>
        <v>0</v>
      </c>
      <c r="BB16" s="36" t="s">
        <v>38</v>
      </c>
      <c r="BK16" s="35" t="s">
        <v>42</v>
      </c>
    </row>
    <row r="17" spans="1:63" ht="22.5" customHeight="1" x14ac:dyDescent="0.15">
      <c r="A17" s="58">
        <v>4</v>
      </c>
      <c r="B17" s="17"/>
      <c r="C17" s="20"/>
      <c r="D17" s="28"/>
      <c r="E17" s="29" t="s">
        <v>35</v>
      </c>
      <c r="F17" s="30"/>
      <c r="G17" s="31"/>
      <c r="H17" s="71"/>
      <c r="I17" s="72"/>
      <c r="J17" s="75"/>
      <c r="K17" s="76"/>
      <c r="L17" s="76"/>
      <c r="M17" s="76"/>
      <c r="N17" s="77"/>
      <c r="O17" s="75"/>
      <c r="P17" s="77"/>
      <c r="R17" s="69"/>
      <c r="Z17" s="35" t="str">
        <f>IF(AR17&lt;&gt;TRUE,"４（"&amp;C17&amp;"）、","")</f>
        <v/>
      </c>
      <c r="AA17" s="35" t="str">
        <f>IF(AR17&lt;&gt;TRUE,"４（"&amp;AJ17&amp;"時"&amp;AK17&amp;"分～"&amp;AL17&amp;"時"&amp;AM17&amp;"分）、","")</f>
        <v/>
      </c>
      <c r="AB17" s="35" t="str">
        <f>IF(AR17&lt;&gt;TRUE,"４（"&amp;H17&amp;"）","")</f>
        <v/>
      </c>
      <c r="AC17" s="35" t="str">
        <f>IF(AR17&lt;&gt;TRUE,"４（"&amp;AW17&amp;AX17&amp;"を算定）、","")</f>
        <v/>
      </c>
      <c r="AD17" s="36"/>
      <c r="AE17" s="36"/>
      <c r="AF17" s="36" t="str">
        <f t="shared" si="6"/>
        <v/>
      </c>
      <c r="AG17" s="36" t="str">
        <f t="shared" si="7"/>
        <v/>
      </c>
      <c r="AH17" s="36" t="str">
        <f t="shared" si="8"/>
        <v/>
      </c>
      <c r="AI17" s="36" t="str">
        <f t="shared" si="9"/>
        <v/>
      </c>
      <c r="AJ17" s="35">
        <f t="shared" si="10"/>
        <v>0</v>
      </c>
      <c r="AK17" s="35">
        <f t="shared" si="11"/>
        <v>0</v>
      </c>
      <c r="AL17" s="35">
        <f t="shared" si="12"/>
        <v>0</v>
      </c>
      <c r="AM17" s="35">
        <f t="shared" si="13"/>
        <v>0</v>
      </c>
      <c r="AN17" s="36" t="b">
        <f t="shared" si="15"/>
        <v>1</v>
      </c>
      <c r="AO17" s="35" t="b">
        <f t="shared" si="16"/>
        <v>1</v>
      </c>
      <c r="AR17" s="35" t="b">
        <f t="shared" si="14"/>
        <v>1</v>
      </c>
      <c r="AU17" s="37" t="b">
        <v>0</v>
      </c>
      <c r="AV17" s="37" t="b">
        <v>0</v>
      </c>
      <c r="AW17" s="35" t="str">
        <f t="shared" si="17"/>
        <v/>
      </c>
      <c r="AX17" s="35" t="str">
        <f t="shared" si="18"/>
        <v/>
      </c>
      <c r="AZ17" s="36">
        <f t="shared" si="19"/>
        <v>0</v>
      </c>
      <c r="BA17" s="36">
        <f t="shared" si="20"/>
        <v>0</v>
      </c>
      <c r="BB17" s="36" t="s">
        <v>38</v>
      </c>
      <c r="BK17" s="35" t="s">
        <v>42</v>
      </c>
    </row>
    <row r="18" spans="1:63" ht="22.5" customHeight="1" x14ac:dyDescent="0.15">
      <c r="A18" s="58">
        <v>5</v>
      </c>
      <c r="B18" s="17"/>
      <c r="C18" s="20"/>
      <c r="D18" s="28"/>
      <c r="E18" s="29" t="s">
        <v>35</v>
      </c>
      <c r="F18" s="30"/>
      <c r="G18" s="31"/>
      <c r="H18" s="71"/>
      <c r="I18" s="72"/>
      <c r="J18" s="75"/>
      <c r="K18" s="76"/>
      <c r="L18" s="76"/>
      <c r="M18" s="76"/>
      <c r="N18" s="77"/>
      <c r="O18" s="75"/>
      <c r="P18" s="77"/>
      <c r="R18" s="69"/>
      <c r="Z18" s="35" t="str">
        <f>IF(AR18&lt;&gt;TRUE,"５（"&amp;C18&amp;"）、","")</f>
        <v/>
      </c>
      <c r="AA18" s="35" t="str">
        <f>IF(AR18&lt;&gt;TRUE,"５（"&amp;AJ18&amp;"時"&amp;AK18&amp;"分～"&amp;AL18&amp;"時"&amp;AM18&amp;"分）、","")</f>
        <v/>
      </c>
      <c r="AB18" s="35" t="str">
        <f>IF(AR18&lt;&gt;TRUE,"５（"&amp;H18&amp;"）","")</f>
        <v/>
      </c>
      <c r="AC18" s="35" t="str">
        <f>IF(AR18&lt;&gt;TRUE,"５（"&amp;AW18&amp;AX18&amp;"を算定）、","")</f>
        <v/>
      </c>
      <c r="AD18" s="36"/>
      <c r="AE18" s="36"/>
      <c r="AF18" s="36" t="str">
        <f t="shared" si="6"/>
        <v/>
      </c>
      <c r="AG18" s="36" t="str">
        <f t="shared" si="7"/>
        <v/>
      </c>
      <c r="AH18" s="36" t="str">
        <f t="shared" si="8"/>
        <v/>
      </c>
      <c r="AI18" s="36" t="str">
        <f t="shared" si="9"/>
        <v/>
      </c>
      <c r="AJ18" s="35">
        <f t="shared" si="10"/>
        <v>0</v>
      </c>
      <c r="AK18" s="35">
        <f t="shared" si="11"/>
        <v>0</v>
      </c>
      <c r="AL18" s="35">
        <f t="shared" si="12"/>
        <v>0</v>
      </c>
      <c r="AM18" s="35">
        <f t="shared" si="13"/>
        <v>0</v>
      </c>
      <c r="AN18" s="36" t="b">
        <f t="shared" si="15"/>
        <v>1</v>
      </c>
      <c r="AO18" s="35" t="b">
        <f t="shared" si="16"/>
        <v>1</v>
      </c>
      <c r="AR18" s="35" t="b">
        <f t="shared" si="14"/>
        <v>1</v>
      </c>
      <c r="AU18" s="37" t="b">
        <v>0</v>
      </c>
      <c r="AV18" s="37" t="b">
        <v>0</v>
      </c>
      <c r="AW18" s="35" t="str">
        <f t="shared" si="17"/>
        <v/>
      </c>
      <c r="AX18" s="35" t="str">
        <f t="shared" si="18"/>
        <v/>
      </c>
      <c r="AZ18" s="36">
        <f t="shared" si="19"/>
        <v>0</v>
      </c>
      <c r="BA18" s="36">
        <f t="shared" si="20"/>
        <v>0</v>
      </c>
      <c r="BB18" s="36" t="s">
        <v>38</v>
      </c>
      <c r="BK18" s="35" t="s">
        <v>42</v>
      </c>
    </row>
    <row r="19" spans="1:63" ht="22.5" customHeight="1" x14ac:dyDescent="0.15">
      <c r="A19" s="58">
        <v>6</v>
      </c>
      <c r="B19" s="17"/>
      <c r="C19" s="20"/>
      <c r="D19" s="28"/>
      <c r="E19" s="29" t="s">
        <v>35</v>
      </c>
      <c r="F19" s="30"/>
      <c r="G19" s="32"/>
      <c r="H19" s="71"/>
      <c r="I19" s="72"/>
      <c r="J19" s="75"/>
      <c r="K19" s="76"/>
      <c r="L19" s="76"/>
      <c r="M19" s="76"/>
      <c r="N19" s="77"/>
      <c r="O19" s="75"/>
      <c r="P19" s="77"/>
      <c r="R19" s="70"/>
      <c r="Z19" s="36" t="str">
        <f>IF(AR19&lt;&gt;TRUE,"６（"&amp;C19&amp;"）、","")</f>
        <v/>
      </c>
      <c r="AA19" s="36" t="str">
        <f>IF(AR19&lt;&gt;TRUE,"６（"&amp;AJ19&amp;"時"&amp;AK19&amp;"分～"&amp;AL19&amp;"時"&amp;AM19&amp;"分）、","")</f>
        <v/>
      </c>
      <c r="AB19" s="36" t="str">
        <f>IF(AR19&lt;&gt;TRUE,"６（"&amp;H19&amp;"）","")</f>
        <v/>
      </c>
      <c r="AC19" s="36" t="str">
        <f>IF(AR19&lt;&gt;TRUE,"６（"&amp;AW19&amp;AX19&amp;"を算定）、","")</f>
        <v/>
      </c>
      <c r="AD19" s="36"/>
      <c r="AE19" s="36"/>
      <c r="AF19" s="36" t="str">
        <f t="shared" si="6"/>
        <v/>
      </c>
      <c r="AG19" s="36" t="str">
        <f t="shared" si="7"/>
        <v/>
      </c>
      <c r="AH19" s="36" t="str">
        <f t="shared" si="8"/>
        <v/>
      </c>
      <c r="AI19" s="36" t="str">
        <f t="shared" si="9"/>
        <v/>
      </c>
      <c r="AJ19" s="36">
        <f t="shared" si="10"/>
        <v>0</v>
      </c>
      <c r="AK19" s="36">
        <f t="shared" si="11"/>
        <v>0</v>
      </c>
      <c r="AL19" s="36">
        <f t="shared" si="12"/>
        <v>0</v>
      </c>
      <c r="AM19" s="36">
        <f t="shared" si="13"/>
        <v>0</v>
      </c>
      <c r="AN19" s="36" t="b">
        <f t="shared" si="15"/>
        <v>1</v>
      </c>
      <c r="AO19" s="35" t="b">
        <f t="shared" si="16"/>
        <v>1</v>
      </c>
      <c r="AR19" s="35" t="b">
        <f t="shared" si="14"/>
        <v>1</v>
      </c>
      <c r="AU19" s="37" t="b">
        <v>0</v>
      </c>
      <c r="AV19" s="37" t="b">
        <v>0</v>
      </c>
      <c r="AW19" s="35" t="str">
        <f t="shared" ref="AW19" si="21">IF(AU19=TRUE,"在宅患者訪問診療料２","")</f>
        <v/>
      </c>
      <c r="AZ19" s="36">
        <f t="shared" si="19"/>
        <v>0</v>
      </c>
      <c r="BA19" s="36">
        <f t="shared" si="20"/>
        <v>0</v>
      </c>
      <c r="BB19" s="36" t="s">
        <v>38</v>
      </c>
      <c r="BK19" s="35" t="s">
        <v>42</v>
      </c>
    </row>
    <row r="20" spans="1:63" ht="22.5" customHeight="1" x14ac:dyDescent="0.15">
      <c r="A20" s="58">
        <v>7</v>
      </c>
      <c r="B20" s="17"/>
      <c r="C20" s="20"/>
      <c r="D20" s="28"/>
      <c r="E20" s="29" t="s">
        <v>35</v>
      </c>
      <c r="F20" s="30"/>
      <c r="G20" s="32"/>
      <c r="H20" s="71"/>
      <c r="I20" s="72"/>
      <c r="J20" s="75"/>
      <c r="K20" s="76"/>
      <c r="L20" s="76"/>
      <c r="M20" s="76"/>
      <c r="N20" s="77"/>
      <c r="O20" s="75"/>
      <c r="P20" s="77"/>
      <c r="S20" t="str">
        <f>AF47</f>
        <v>※「訪問診療に関する記録書」
※「患者氏名」　
※「要介護度」　該当なし
※「認知症の日常生活自立度」　該当なし
※「患者住所」　
※「訪問診療が必要な理由」　
※「訪問診療を行った日」　平成年月日
※「患者氏名（同一建物居住者）」　
※「診療時間（開始時刻及び終了時間）」　
※「診療場所」　
※「在宅訪問診療料２、往診料」　
※「診療人数合計」　０人　
※「主治医氏名」　</v>
      </c>
      <c r="T20" s="18" t="s">
        <v>37</v>
      </c>
      <c r="Y20" s="18" t="s">
        <v>36</v>
      </c>
      <c r="Z20" s="36" t="str">
        <f>IF(AR20&lt;&gt;TRUE,"７（"&amp;C20&amp;"）、","")</f>
        <v/>
      </c>
      <c r="AA20" s="36" t="str">
        <f>IF(AR20&lt;&gt;TRUE,"７（"&amp;AJ20&amp;"時"&amp;AK20&amp;"分～"&amp;AL20&amp;"時"&amp;AM20&amp;"分）、","")</f>
        <v/>
      </c>
      <c r="AB20" s="36" t="str">
        <f>IF(AR20&lt;&gt;TRUE,"７（"&amp;H20&amp;"）","")</f>
        <v/>
      </c>
      <c r="AC20" s="36" t="str">
        <f>IF(AR20&lt;&gt;TRUE,"７（"&amp;AW20&amp;AX20&amp;"を算定）、","")</f>
        <v/>
      </c>
      <c r="AD20" s="36"/>
      <c r="AE20" s="36"/>
      <c r="AF20" s="36" t="str">
        <f t="shared" si="6"/>
        <v/>
      </c>
      <c r="AG20" s="36" t="str">
        <f t="shared" si="7"/>
        <v/>
      </c>
      <c r="AH20" s="36" t="str">
        <f t="shared" si="8"/>
        <v/>
      </c>
      <c r="AI20" s="36" t="str">
        <f t="shared" si="9"/>
        <v/>
      </c>
      <c r="AJ20" s="36">
        <f t="shared" ref="AJ20:AJ33" si="22">HOUR(D20)</f>
        <v>0</v>
      </c>
      <c r="AK20" s="36">
        <f t="shared" ref="AK20:AK33" si="23">MINUTE(D20)</f>
        <v>0</v>
      </c>
      <c r="AL20" s="36">
        <f t="shared" ref="AL20:AL33" si="24">HOUR(F20)</f>
        <v>0</v>
      </c>
      <c r="AM20" s="36">
        <f t="shared" ref="AM20:AM33" si="25">MINUTE(F20)</f>
        <v>0</v>
      </c>
      <c r="AN20" s="36" t="b">
        <f t="shared" ref="AN20:AN33" si="26">ISBLANK(C20)</f>
        <v>1</v>
      </c>
      <c r="AO20" s="35" t="b">
        <f t="shared" ref="AO20:AO33" si="27">ISBLANK(H20)</f>
        <v>1</v>
      </c>
      <c r="AR20" s="35" t="b">
        <f t="shared" ref="AR20:AR33" si="28">ISBLANK(C20)</f>
        <v>1</v>
      </c>
      <c r="AU20" s="37" t="b">
        <v>0</v>
      </c>
      <c r="AV20" s="37" t="b">
        <v>0</v>
      </c>
      <c r="AW20" s="35" t="str">
        <f t="shared" ref="AW20:AW33" si="29">IF(AU20=TRUE,"在宅患者訪問診療料２","")</f>
        <v/>
      </c>
      <c r="AY20" s="36"/>
      <c r="AZ20" s="36">
        <f t="shared" si="19"/>
        <v>0</v>
      </c>
      <c r="BA20" s="36">
        <f t="shared" si="20"/>
        <v>0</v>
      </c>
      <c r="BB20" s="36" t="s">
        <v>38</v>
      </c>
      <c r="BK20" s="35" t="s">
        <v>42</v>
      </c>
    </row>
    <row r="21" spans="1:63" ht="22.5" customHeight="1" x14ac:dyDescent="0.15">
      <c r="A21" s="58">
        <v>8</v>
      </c>
      <c r="B21" s="17"/>
      <c r="C21" s="20"/>
      <c r="D21" s="28"/>
      <c r="E21" s="29" t="s">
        <v>35</v>
      </c>
      <c r="F21" s="30"/>
      <c r="G21" s="32"/>
      <c r="H21" s="71"/>
      <c r="I21" s="72"/>
      <c r="J21" s="75"/>
      <c r="K21" s="76"/>
      <c r="L21" s="76"/>
      <c r="M21" s="76"/>
      <c r="N21" s="77"/>
      <c r="O21" s="75"/>
      <c r="P21" s="77"/>
      <c r="R21" s="56" t="s">
        <v>31</v>
      </c>
      <c r="Z21" s="36" t="str">
        <f>IF(AR21&lt;&gt;TRUE,"８（"&amp;C21&amp;"）、","")</f>
        <v/>
      </c>
      <c r="AA21" s="36" t="str">
        <f>IF(AR21&lt;&gt;TRUE,"８（"&amp;AJ21&amp;"時"&amp;AK21&amp;"分～"&amp;AL21&amp;"時"&amp;AM21&amp;"分）、","")</f>
        <v/>
      </c>
      <c r="AB21" s="36" t="str">
        <f>IF(AR21&lt;&gt;TRUE,"８（"&amp;H21&amp;"）","")</f>
        <v/>
      </c>
      <c r="AC21" s="36" t="str">
        <f>IF(AR21&lt;&gt;TRUE,"８（"&amp;AW21&amp;AX21&amp;"を算定）、","")</f>
        <v/>
      </c>
      <c r="AD21" s="36"/>
      <c r="AE21" s="36"/>
      <c r="AF21" s="36" t="str">
        <f t="shared" si="6"/>
        <v/>
      </c>
      <c r="AG21" s="36" t="str">
        <f t="shared" si="7"/>
        <v/>
      </c>
      <c r="AH21" s="36" t="str">
        <f t="shared" si="8"/>
        <v/>
      </c>
      <c r="AI21" s="36" t="str">
        <f t="shared" si="9"/>
        <v/>
      </c>
      <c r="AJ21" s="36">
        <f t="shared" si="22"/>
        <v>0</v>
      </c>
      <c r="AK21" s="36">
        <f t="shared" si="23"/>
        <v>0</v>
      </c>
      <c r="AL21" s="36">
        <f t="shared" si="24"/>
        <v>0</v>
      </c>
      <c r="AM21" s="36">
        <f t="shared" si="25"/>
        <v>0</v>
      </c>
      <c r="AN21" s="36" t="b">
        <f t="shared" si="26"/>
        <v>1</v>
      </c>
      <c r="AO21" s="35" t="b">
        <f t="shared" si="27"/>
        <v>1</v>
      </c>
      <c r="AR21" s="35" t="b">
        <f t="shared" si="28"/>
        <v>1</v>
      </c>
      <c r="AU21" s="37" t="b">
        <v>0</v>
      </c>
      <c r="AV21" s="37" t="b">
        <v>0</v>
      </c>
      <c r="AW21" s="35" t="str">
        <f t="shared" si="29"/>
        <v/>
      </c>
      <c r="AY21" s="36"/>
      <c r="AZ21" s="36">
        <f t="shared" si="19"/>
        <v>0</v>
      </c>
      <c r="BA21" s="36">
        <f t="shared" si="20"/>
        <v>0</v>
      </c>
      <c r="BB21" s="36" t="s">
        <v>38</v>
      </c>
      <c r="BK21" s="35" t="s">
        <v>42</v>
      </c>
    </row>
    <row r="22" spans="1:63" ht="22.5" customHeight="1" x14ac:dyDescent="0.15">
      <c r="A22" s="58">
        <v>9</v>
      </c>
      <c r="B22" s="17"/>
      <c r="C22" s="20"/>
      <c r="D22" s="28"/>
      <c r="E22" s="29" t="s">
        <v>35</v>
      </c>
      <c r="F22" s="30"/>
      <c r="G22" s="32"/>
      <c r="H22" s="71"/>
      <c r="I22" s="72"/>
      <c r="J22" s="75"/>
      <c r="K22" s="76"/>
      <c r="L22" s="76"/>
      <c r="M22" s="76"/>
      <c r="N22" s="77"/>
      <c r="O22" s="75"/>
      <c r="P22" s="77"/>
      <c r="R22" t="s">
        <v>41</v>
      </c>
      <c r="Z22" s="36" t="str">
        <f>IF(AR22&lt;&gt;TRUE,"９（"&amp;C22&amp;"）、","")</f>
        <v/>
      </c>
      <c r="AA22" s="36" t="str">
        <f>IF(AR22&lt;&gt;TRUE,"９（"&amp;AJ22&amp;"時"&amp;AK22&amp;"分～"&amp;AL22&amp;"時"&amp;AM22&amp;"分）、","")</f>
        <v/>
      </c>
      <c r="AB22" s="36" t="str">
        <f>IF(AR22&lt;&gt;TRUE,"９（"&amp;H22&amp;"）","")</f>
        <v/>
      </c>
      <c r="AC22" s="36" t="str">
        <f>IF(AR22&lt;&gt;TRUE,"９（"&amp;AW22&amp;AX22&amp;"を算定）、","")</f>
        <v/>
      </c>
      <c r="AD22" s="36"/>
      <c r="AE22" s="36"/>
      <c r="AF22" s="36" t="str">
        <f t="shared" si="6"/>
        <v/>
      </c>
      <c r="AG22" s="36" t="str">
        <f t="shared" si="7"/>
        <v/>
      </c>
      <c r="AH22" s="36" t="str">
        <f t="shared" si="8"/>
        <v/>
      </c>
      <c r="AI22" s="36" t="str">
        <f t="shared" si="9"/>
        <v/>
      </c>
      <c r="AJ22" s="36">
        <f t="shared" si="22"/>
        <v>0</v>
      </c>
      <c r="AK22" s="36">
        <f t="shared" si="23"/>
        <v>0</v>
      </c>
      <c r="AL22" s="36">
        <f t="shared" si="24"/>
        <v>0</v>
      </c>
      <c r="AM22" s="36">
        <f t="shared" si="25"/>
        <v>0</v>
      </c>
      <c r="AN22" s="36" t="b">
        <f t="shared" si="26"/>
        <v>1</v>
      </c>
      <c r="AO22" s="35" t="b">
        <f t="shared" si="27"/>
        <v>1</v>
      </c>
      <c r="AR22" s="35" t="b">
        <f t="shared" si="28"/>
        <v>1</v>
      </c>
      <c r="AU22" s="37" t="b">
        <v>0</v>
      </c>
      <c r="AV22" s="37" t="b">
        <v>0</v>
      </c>
      <c r="AW22" s="35" t="str">
        <f t="shared" si="29"/>
        <v/>
      </c>
      <c r="AY22" s="36"/>
      <c r="AZ22" s="36">
        <f t="shared" si="19"/>
        <v>0</v>
      </c>
      <c r="BA22" s="36">
        <f t="shared" si="20"/>
        <v>0</v>
      </c>
      <c r="BB22" s="36" t="s">
        <v>38</v>
      </c>
      <c r="BK22" s="35" t="s">
        <v>42</v>
      </c>
    </row>
    <row r="23" spans="1:63" ht="22.5" customHeight="1" x14ac:dyDescent="0.15">
      <c r="A23" s="58">
        <v>10</v>
      </c>
      <c r="B23" s="17"/>
      <c r="C23" s="20"/>
      <c r="D23" s="28"/>
      <c r="E23" s="29" t="s">
        <v>35</v>
      </c>
      <c r="F23" s="30"/>
      <c r="G23" s="32"/>
      <c r="H23" s="71"/>
      <c r="I23" s="72"/>
      <c r="J23" s="75"/>
      <c r="K23" s="76"/>
      <c r="L23" s="76"/>
      <c r="M23" s="76"/>
      <c r="N23" s="77"/>
      <c r="O23" s="75"/>
      <c r="P23" s="77"/>
      <c r="Z23" s="36" t="str">
        <f>IF(AR23&lt;&gt;TRUE,"１０（"&amp;C23&amp;"）、","")</f>
        <v/>
      </c>
      <c r="AA23" s="36" t="str">
        <f>IF(AR23&lt;&gt;TRUE,"１０（"&amp;AJ23&amp;"時"&amp;AK23&amp;"分～"&amp;AL23&amp;"時"&amp;AM23&amp;"分）、","")</f>
        <v/>
      </c>
      <c r="AB23" s="36" t="str">
        <f>IF(AR23&lt;&gt;TRUE,"１０（"&amp;H23&amp;"）","")</f>
        <v/>
      </c>
      <c r="AC23" s="36" t="str">
        <f>IF(AR23&lt;&gt;TRUE,"１０（"&amp;AW23&amp;AX23&amp;"を算定）、","")</f>
        <v/>
      </c>
      <c r="AD23" s="36"/>
      <c r="AE23" s="36"/>
      <c r="AF23" s="36" t="str">
        <f t="shared" si="6"/>
        <v/>
      </c>
      <c r="AG23" s="36" t="str">
        <f t="shared" si="7"/>
        <v/>
      </c>
      <c r="AH23" s="36" t="str">
        <f t="shared" si="8"/>
        <v/>
      </c>
      <c r="AI23" s="36" t="str">
        <f t="shared" si="9"/>
        <v/>
      </c>
      <c r="AJ23" s="36">
        <f t="shared" si="22"/>
        <v>0</v>
      </c>
      <c r="AK23" s="36">
        <f t="shared" si="23"/>
        <v>0</v>
      </c>
      <c r="AL23" s="36">
        <f t="shared" si="24"/>
        <v>0</v>
      </c>
      <c r="AM23" s="36">
        <f t="shared" si="25"/>
        <v>0</v>
      </c>
      <c r="AN23" s="36" t="b">
        <f t="shared" si="26"/>
        <v>1</v>
      </c>
      <c r="AO23" s="35" t="b">
        <f t="shared" si="27"/>
        <v>1</v>
      </c>
      <c r="AR23" s="35" t="b">
        <f t="shared" si="28"/>
        <v>1</v>
      </c>
      <c r="AU23" s="37" t="b">
        <v>0</v>
      </c>
      <c r="AV23" s="37" t="b">
        <v>0</v>
      </c>
      <c r="AW23" s="35" t="str">
        <f t="shared" si="29"/>
        <v/>
      </c>
      <c r="AY23" s="36"/>
      <c r="AZ23" s="36">
        <f t="shared" si="19"/>
        <v>0</v>
      </c>
      <c r="BA23" s="36">
        <f t="shared" si="20"/>
        <v>0</v>
      </c>
      <c r="BB23" s="36" t="s">
        <v>38</v>
      </c>
      <c r="BK23" s="35" t="s">
        <v>42</v>
      </c>
    </row>
    <row r="24" spans="1:63" ht="22.5" customHeight="1" x14ac:dyDescent="0.15">
      <c r="A24" s="58">
        <v>11</v>
      </c>
      <c r="B24" s="17"/>
      <c r="C24" s="20"/>
      <c r="D24" s="28"/>
      <c r="E24" s="29" t="s">
        <v>35</v>
      </c>
      <c r="F24" s="30"/>
      <c r="G24" s="32"/>
      <c r="H24" s="71"/>
      <c r="I24" s="72"/>
      <c r="J24" s="75"/>
      <c r="K24" s="76"/>
      <c r="L24" s="76"/>
      <c r="M24" s="76"/>
      <c r="N24" s="77"/>
      <c r="O24" s="75"/>
      <c r="P24" s="77"/>
      <c r="Z24" s="36" t="str">
        <f>IF(AR24&lt;&gt;TRUE,"１１（"&amp;C24&amp;"）、","")</f>
        <v/>
      </c>
      <c r="AA24" s="36" t="str">
        <f>IF(AR24&lt;&gt;TRUE,"１１（"&amp;AJ24&amp;"時"&amp;AK24&amp;"分～"&amp;AL24&amp;"時"&amp;AM24&amp;"分）、","")</f>
        <v/>
      </c>
      <c r="AB24" s="36" t="str">
        <f>IF(AR24&lt;&gt;TRUE,"１１（"&amp;H24&amp;"）","")</f>
        <v/>
      </c>
      <c r="AC24" s="36" t="str">
        <f>IF(AR24&lt;&gt;TRUE,"１１（"&amp;AW24&amp;AX24&amp;"を算定）、","")</f>
        <v/>
      </c>
      <c r="AD24" s="36"/>
      <c r="AE24" s="36"/>
      <c r="AF24" s="36" t="str">
        <f t="shared" si="6"/>
        <v/>
      </c>
      <c r="AG24" s="36" t="str">
        <f t="shared" si="7"/>
        <v/>
      </c>
      <c r="AH24" s="36" t="str">
        <f t="shared" si="8"/>
        <v/>
      </c>
      <c r="AI24" s="36" t="str">
        <f t="shared" si="9"/>
        <v/>
      </c>
      <c r="AJ24" s="36">
        <f t="shared" si="22"/>
        <v>0</v>
      </c>
      <c r="AK24" s="36">
        <f t="shared" si="23"/>
        <v>0</v>
      </c>
      <c r="AL24" s="36">
        <f t="shared" si="24"/>
        <v>0</v>
      </c>
      <c r="AM24" s="36">
        <f t="shared" si="25"/>
        <v>0</v>
      </c>
      <c r="AN24" s="36" t="b">
        <f t="shared" si="26"/>
        <v>1</v>
      </c>
      <c r="AO24" s="35" t="b">
        <f t="shared" si="27"/>
        <v>1</v>
      </c>
      <c r="AR24" s="35" t="b">
        <f t="shared" si="28"/>
        <v>1</v>
      </c>
      <c r="AU24" s="37" t="b">
        <v>0</v>
      </c>
      <c r="AV24" s="37" t="b">
        <v>0</v>
      </c>
      <c r="AW24" s="35" t="str">
        <f t="shared" si="29"/>
        <v/>
      </c>
      <c r="AY24" s="36"/>
      <c r="AZ24" s="36">
        <f t="shared" si="19"/>
        <v>0</v>
      </c>
      <c r="BA24" s="36">
        <f t="shared" si="20"/>
        <v>0</v>
      </c>
      <c r="BB24" s="36" t="s">
        <v>38</v>
      </c>
      <c r="BK24" s="35" t="s">
        <v>42</v>
      </c>
    </row>
    <row r="25" spans="1:63" ht="22.5" customHeight="1" x14ac:dyDescent="0.15">
      <c r="A25" s="58">
        <v>12</v>
      </c>
      <c r="B25" s="17"/>
      <c r="C25" s="20"/>
      <c r="D25" s="28"/>
      <c r="E25" s="29" t="s">
        <v>35</v>
      </c>
      <c r="F25" s="30"/>
      <c r="G25" s="32"/>
      <c r="H25" s="71"/>
      <c r="I25" s="72"/>
      <c r="J25" s="75"/>
      <c r="K25" s="76"/>
      <c r="L25" s="76"/>
      <c r="M25" s="76"/>
      <c r="N25" s="77"/>
      <c r="O25" s="75"/>
      <c r="P25" s="77"/>
      <c r="Z25" s="36" t="str">
        <f>IF(AR25&lt;&gt;TRUE,"１２（"&amp;C25&amp;"）、","")</f>
        <v/>
      </c>
      <c r="AA25" s="36" t="str">
        <f>IF(AR25&lt;&gt;TRUE,"１２（"&amp;AJ25&amp;"時"&amp;AK25&amp;"分～"&amp;AL25&amp;"時"&amp;AM25&amp;"分）、","")</f>
        <v/>
      </c>
      <c r="AB25" s="36" t="str">
        <f>IF(AR25&lt;&gt;TRUE,"１２（"&amp;H25&amp;"）","")</f>
        <v/>
      </c>
      <c r="AC25" s="36" t="str">
        <f>IF(AR25&lt;&gt;TRUE,"１２（"&amp;AW25&amp;AX25&amp;"を算定）、","")</f>
        <v/>
      </c>
      <c r="AD25" s="36"/>
      <c r="AE25" s="36"/>
      <c r="AF25" s="36" t="str">
        <f t="shared" si="6"/>
        <v/>
      </c>
      <c r="AG25" s="36" t="str">
        <f t="shared" si="7"/>
        <v/>
      </c>
      <c r="AH25" s="36" t="str">
        <f t="shared" si="8"/>
        <v/>
      </c>
      <c r="AI25" s="36" t="str">
        <f t="shared" si="9"/>
        <v/>
      </c>
      <c r="AJ25" s="36">
        <f t="shared" si="22"/>
        <v>0</v>
      </c>
      <c r="AK25" s="36">
        <f t="shared" si="23"/>
        <v>0</v>
      </c>
      <c r="AL25" s="36">
        <f t="shared" si="24"/>
        <v>0</v>
      </c>
      <c r="AM25" s="36">
        <f t="shared" si="25"/>
        <v>0</v>
      </c>
      <c r="AN25" s="36" t="b">
        <f t="shared" si="26"/>
        <v>1</v>
      </c>
      <c r="AO25" s="35" t="b">
        <f t="shared" si="27"/>
        <v>1</v>
      </c>
      <c r="AR25" s="35" t="b">
        <f t="shared" si="28"/>
        <v>1</v>
      </c>
      <c r="AU25" s="37" t="b">
        <v>0</v>
      </c>
      <c r="AV25" s="37" t="b">
        <v>0</v>
      </c>
      <c r="AW25" s="35" t="str">
        <f t="shared" si="29"/>
        <v/>
      </c>
      <c r="AY25" s="36"/>
      <c r="AZ25" s="36">
        <f t="shared" si="19"/>
        <v>0</v>
      </c>
      <c r="BA25" s="36">
        <f t="shared" si="20"/>
        <v>0</v>
      </c>
      <c r="BB25" s="36" t="s">
        <v>38</v>
      </c>
      <c r="BK25" s="35" t="s">
        <v>42</v>
      </c>
    </row>
    <row r="26" spans="1:63" ht="22.5" customHeight="1" x14ac:dyDescent="0.15">
      <c r="A26" s="58">
        <v>13</v>
      </c>
      <c r="B26" s="17"/>
      <c r="C26" s="20"/>
      <c r="D26" s="28"/>
      <c r="E26" s="29" t="s">
        <v>35</v>
      </c>
      <c r="F26" s="30"/>
      <c r="G26" s="32"/>
      <c r="H26" s="71"/>
      <c r="I26" s="72"/>
      <c r="J26" s="75"/>
      <c r="K26" s="76"/>
      <c r="L26" s="76"/>
      <c r="M26" s="76"/>
      <c r="N26" s="77"/>
      <c r="O26" s="75"/>
      <c r="P26" s="77"/>
      <c r="R26" s="60" t="s">
        <v>48</v>
      </c>
      <c r="Z26" s="36" t="str">
        <f>IF(AR26&lt;&gt;TRUE,"１３（"&amp;C26&amp;"）、","")</f>
        <v/>
      </c>
      <c r="AA26" s="36" t="str">
        <f>IF(AR26&lt;&gt;TRUE,"１３（"&amp;AJ26&amp;"時"&amp;AK26&amp;"分～"&amp;AL26&amp;"時"&amp;AM26&amp;"分）、","")</f>
        <v/>
      </c>
      <c r="AB26" s="36" t="str">
        <f>IF(AR26&lt;&gt;TRUE,"１３（"&amp;H26&amp;"）","")</f>
        <v/>
      </c>
      <c r="AC26" s="36" t="str">
        <f>IF(AR26&lt;&gt;TRUE,"１３（"&amp;AW26&amp;AX26&amp;"を算定）、","")</f>
        <v/>
      </c>
      <c r="AD26" s="36"/>
      <c r="AE26" s="36"/>
      <c r="AF26" s="36" t="str">
        <f t="shared" si="6"/>
        <v/>
      </c>
      <c r="AG26" s="36" t="str">
        <f t="shared" si="7"/>
        <v/>
      </c>
      <c r="AH26" s="36" t="str">
        <f t="shared" si="8"/>
        <v/>
      </c>
      <c r="AI26" s="36" t="str">
        <f t="shared" si="9"/>
        <v/>
      </c>
      <c r="AJ26" s="36">
        <f t="shared" si="22"/>
        <v>0</v>
      </c>
      <c r="AK26" s="36">
        <f t="shared" si="23"/>
        <v>0</v>
      </c>
      <c r="AL26" s="36">
        <f t="shared" si="24"/>
        <v>0</v>
      </c>
      <c r="AM26" s="36">
        <f t="shared" si="25"/>
        <v>0</v>
      </c>
      <c r="AN26" s="36" t="b">
        <f t="shared" si="26"/>
        <v>1</v>
      </c>
      <c r="AO26" s="35" t="b">
        <f t="shared" si="27"/>
        <v>1</v>
      </c>
      <c r="AR26" s="35" t="b">
        <f t="shared" si="28"/>
        <v>1</v>
      </c>
      <c r="AU26" s="37" t="b">
        <v>0</v>
      </c>
      <c r="AV26" s="37" t="b">
        <v>0</v>
      </c>
      <c r="AW26" s="35" t="str">
        <f t="shared" si="29"/>
        <v/>
      </c>
      <c r="AY26" s="36"/>
      <c r="AZ26" s="36">
        <f t="shared" si="19"/>
        <v>0</v>
      </c>
      <c r="BA26" s="36">
        <f t="shared" si="20"/>
        <v>0</v>
      </c>
      <c r="BB26" s="36" t="s">
        <v>38</v>
      </c>
      <c r="BK26" s="35" t="s">
        <v>42</v>
      </c>
    </row>
    <row r="27" spans="1:63" ht="22.5" customHeight="1" x14ac:dyDescent="0.15">
      <c r="A27" s="58">
        <v>14</v>
      </c>
      <c r="B27" s="17"/>
      <c r="C27" s="20"/>
      <c r="D27" s="28"/>
      <c r="E27" s="29" t="s">
        <v>35</v>
      </c>
      <c r="F27" s="30"/>
      <c r="G27" s="32"/>
      <c r="H27" s="71"/>
      <c r="I27" s="72"/>
      <c r="J27" s="75"/>
      <c r="K27" s="76"/>
      <c r="L27" s="76"/>
      <c r="M27" s="76"/>
      <c r="N27" s="77"/>
      <c r="O27" s="75"/>
      <c r="P27" s="77"/>
      <c r="R27" s="61" t="s">
        <v>49</v>
      </c>
      <c r="Z27" s="36" t="str">
        <f>IF(AR27&lt;&gt;TRUE,"１４（"&amp;C27&amp;"）、","")</f>
        <v/>
      </c>
      <c r="AA27" s="36" t="str">
        <f>IF(AR27&lt;&gt;TRUE,"１４（"&amp;AJ27&amp;"時"&amp;AK27&amp;"分～"&amp;AL27&amp;"時"&amp;AM27&amp;"分）、","")</f>
        <v/>
      </c>
      <c r="AB27" s="36" t="str">
        <f>IF(AR27&lt;&gt;TRUE,"１４（"&amp;H27&amp;"）","")</f>
        <v/>
      </c>
      <c r="AC27" s="36" t="str">
        <f>IF(AR27&lt;&gt;TRUE,"１４（"&amp;AW27&amp;AX27&amp;"を算定）、","")</f>
        <v/>
      </c>
      <c r="AD27" s="36"/>
      <c r="AE27" s="36"/>
      <c r="AF27" s="36" t="str">
        <f t="shared" si="6"/>
        <v/>
      </c>
      <c r="AG27" s="36" t="str">
        <f t="shared" si="7"/>
        <v/>
      </c>
      <c r="AH27" s="36" t="str">
        <f t="shared" si="8"/>
        <v/>
      </c>
      <c r="AI27" s="36" t="str">
        <f t="shared" si="9"/>
        <v/>
      </c>
      <c r="AJ27" s="36">
        <f t="shared" si="22"/>
        <v>0</v>
      </c>
      <c r="AK27" s="36">
        <f t="shared" si="23"/>
        <v>0</v>
      </c>
      <c r="AL27" s="36">
        <f t="shared" si="24"/>
        <v>0</v>
      </c>
      <c r="AM27" s="36">
        <f t="shared" si="25"/>
        <v>0</v>
      </c>
      <c r="AN27" s="36" t="b">
        <f t="shared" si="26"/>
        <v>1</v>
      </c>
      <c r="AO27" s="35" t="b">
        <f t="shared" si="27"/>
        <v>1</v>
      </c>
      <c r="AR27" s="35" t="b">
        <f t="shared" si="28"/>
        <v>1</v>
      </c>
      <c r="AU27" s="37" t="b">
        <v>0</v>
      </c>
      <c r="AV27" s="37" t="b">
        <v>0</v>
      </c>
      <c r="AW27" s="35" t="str">
        <f t="shared" si="29"/>
        <v/>
      </c>
      <c r="AY27" s="36"/>
      <c r="AZ27" s="36">
        <f t="shared" si="19"/>
        <v>0</v>
      </c>
      <c r="BA27" s="36">
        <f t="shared" si="20"/>
        <v>0</v>
      </c>
      <c r="BB27" s="36" t="s">
        <v>38</v>
      </c>
      <c r="BK27" s="35" t="s">
        <v>42</v>
      </c>
    </row>
    <row r="28" spans="1:63" ht="22.5" customHeight="1" x14ac:dyDescent="0.15">
      <c r="A28" s="58">
        <v>15</v>
      </c>
      <c r="B28" s="17"/>
      <c r="C28" s="20"/>
      <c r="D28" s="28"/>
      <c r="E28" s="29" t="s">
        <v>35</v>
      </c>
      <c r="F28" s="30"/>
      <c r="G28" s="32"/>
      <c r="H28" s="71"/>
      <c r="I28" s="72"/>
      <c r="J28" s="75"/>
      <c r="K28" s="76"/>
      <c r="L28" s="76"/>
      <c r="M28" s="76"/>
      <c r="N28" s="77"/>
      <c r="O28" s="75"/>
      <c r="P28" s="77"/>
      <c r="R28" s="62" t="s">
        <v>50</v>
      </c>
      <c r="Z28" s="36" t="str">
        <f>IF(AR28&lt;&gt;TRUE,"１５（"&amp;C28&amp;"）、","")</f>
        <v/>
      </c>
      <c r="AA28" s="36" t="str">
        <f>IF(AR28&lt;&gt;TRUE,"１５（"&amp;AJ28&amp;"時"&amp;AK28&amp;"分～"&amp;AL28&amp;"時"&amp;AM28&amp;"分）、","")</f>
        <v/>
      </c>
      <c r="AB28" s="36" t="str">
        <f>IF(AR28&lt;&gt;TRUE,"１５（"&amp;H28&amp;"）","")</f>
        <v/>
      </c>
      <c r="AC28" s="36" t="str">
        <f>IF(AR28&lt;&gt;TRUE,"１５（"&amp;AW28&amp;AX28&amp;"を算定）、","")</f>
        <v/>
      </c>
      <c r="AD28" s="36"/>
      <c r="AE28" s="36"/>
      <c r="AF28" s="36" t="str">
        <f t="shared" si="6"/>
        <v/>
      </c>
      <c r="AG28" s="36" t="str">
        <f t="shared" si="7"/>
        <v/>
      </c>
      <c r="AH28" s="36" t="str">
        <f t="shared" si="8"/>
        <v/>
      </c>
      <c r="AI28" s="36" t="str">
        <f t="shared" si="9"/>
        <v/>
      </c>
      <c r="AJ28" s="36">
        <f t="shared" si="22"/>
        <v>0</v>
      </c>
      <c r="AK28" s="36">
        <f t="shared" si="23"/>
        <v>0</v>
      </c>
      <c r="AL28" s="36">
        <f t="shared" si="24"/>
        <v>0</v>
      </c>
      <c r="AM28" s="36">
        <f t="shared" si="25"/>
        <v>0</v>
      </c>
      <c r="AN28" s="36" t="b">
        <f t="shared" si="26"/>
        <v>1</v>
      </c>
      <c r="AO28" s="35" t="b">
        <f t="shared" si="27"/>
        <v>1</v>
      </c>
      <c r="AR28" s="35" t="b">
        <f t="shared" si="28"/>
        <v>1</v>
      </c>
      <c r="AU28" s="37" t="b">
        <v>0</v>
      </c>
      <c r="AV28" s="37" t="b">
        <v>0</v>
      </c>
      <c r="AW28" s="35" t="str">
        <f t="shared" si="29"/>
        <v/>
      </c>
      <c r="AY28" s="36"/>
      <c r="AZ28" s="36">
        <f t="shared" si="19"/>
        <v>0</v>
      </c>
      <c r="BA28" s="36">
        <f t="shared" si="20"/>
        <v>0</v>
      </c>
      <c r="BB28" s="36" t="s">
        <v>38</v>
      </c>
      <c r="BK28" s="35" t="s">
        <v>42</v>
      </c>
    </row>
    <row r="29" spans="1:63" ht="22.5" customHeight="1" x14ac:dyDescent="0.15">
      <c r="A29" s="58">
        <v>16</v>
      </c>
      <c r="B29" s="17"/>
      <c r="C29" s="20"/>
      <c r="D29" s="28"/>
      <c r="E29" s="29" t="s">
        <v>35</v>
      </c>
      <c r="F29" s="30"/>
      <c r="G29" s="32"/>
      <c r="H29" s="71"/>
      <c r="I29" s="72"/>
      <c r="J29" s="75"/>
      <c r="K29" s="76"/>
      <c r="L29" s="76"/>
      <c r="M29" s="76"/>
      <c r="N29" s="77"/>
      <c r="O29" s="75"/>
      <c r="P29" s="77"/>
      <c r="Z29" s="36" t="str">
        <f>IF(AR29&lt;&gt;TRUE,"１６（"&amp;C29&amp;"）、","")</f>
        <v/>
      </c>
      <c r="AA29" s="36" t="str">
        <f>IF(AR29&lt;&gt;TRUE,"１６（"&amp;AJ29&amp;"時"&amp;AK29&amp;"分～"&amp;AL29&amp;"時"&amp;AM29&amp;"分）、","")</f>
        <v/>
      </c>
      <c r="AB29" s="36" t="str">
        <f>IF(AR29&lt;&gt;TRUE,"１６（"&amp;H29&amp;"）","")</f>
        <v/>
      </c>
      <c r="AC29" s="36" t="str">
        <f>IF(AR29&lt;&gt;TRUE,"１６（"&amp;AW29&amp;AX29&amp;"を算定）、","")</f>
        <v/>
      </c>
      <c r="AD29" s="36"/>
      <c r="AE29" s="36"/>
      <c r="AF29" s="36" t="str">
        <f t="shared" si="6"/>
        <v/>
      </c>
      <c r="AG29" s="36" t="str">
        <f t="shared" si="7"/>
        <v/>
      </c>
      <c r="AH29" s="36" t="str">
        <f t="shared" si="8"/>
        <v/>
      </c>
      <c r="AI29" s="36" t="str">
        <f t="shared" si="9"/>
        <v/>
      </c>
      <c r="AJ29" s="36">
        <f t="shared" si="22"/>
        <v>0</v>
      </c>
      <c r="AK29" s="36">
        <f t="shared" si="23"/>
        <v>0</v>
      </c>
      <c r="AL29" s="36">
        <f t="shared" si="24"/>
        <v>0</v>
      </c>
      <c r="AM29" s="36">
        <f t="shared" si="25"/>
        <v>0</v>
      </c>
      <c r="AN29" s="36" t="b">
        <f t="shared" si="26"/>
        <v>1</v>
      </c>
      <c r="AO29" s="35" t="b">
        <f t="shared" si="27"/>
        <v>1</v>
      </c>
      <c r="AR29" s="35" t="b">
        <f t="shared" si="28"/>
        <v>1</v>
      </c>
      <c r="AU29" s="37" t="b">
        <v>0</v>
      </c>
      <c r="AV29" s="37" t="b">
        <v>0</v>
      </c>
      <c r="AW29" s="35" t="str">
        <f t="shared" si="29"/>
        <v/>
      </c>
      <c r="AY29" s="36"/>
      <c r="AZ29" s="36">
        <f t="shared" si="19"/>
        <v>0</v>
      </c>
      <c r="BA29" s="36">
        <f t="shared" si="20"/>
        <v>0</v>
      </c>
      <c r="BB29" s="36" t="s">
        <v>38</v>
      </c>
      <c r="BK29" s="35" t="s">
        <v>42</v>
      </c>
    </row>
    <row r="30" spans="1:63" ht="22.5" customHeight="1" x14ac:dyDescent="0.15">
      <c r="A30" s="58">
        <v>17</v>
      </c>
      <c r="B30" s="17"/>
      <c r="C30" s="20"/>
      <c r="D30" s="28"/>
      <c r="E30" s="29" t="s">
        <v>35</v>
      </c>
      <c r="F30" s="30"/>
      <c r="G30" s="32"/>
      <c r="H30" s="71"/>
      <c r="I30" s="72"/>
      <c r="J30" s="75"/>
      <c r="K30" s="76"/>
      <c r="L30" s="76"/>
      <c r="M30" s="76"/>
      <c r="N30" s="77"/>
      <c r="O30" s="75"/>
      <c r="P30" s="77"/>
      <c r="Z30" s="36" t="str">
        <f>IF(AR30&lt;&gt;TRUE,"１７（"&amp;C30&amp;"）、","")</f>
        <v/>
      </c>
      <c r="AA30" s="36" t="str">
        <f>IF(AR30&lt;&gt;TRUE,"１７（"&amp;AJ30&amp;"時"&amp;AK30&amp;"分～"&amp;AL30&amp;"時"&amp;AM30&amp;"分）、","")</f>
        <v/>
      </c>
      <c r="AB30" s="36" t="str">
        <f>IF(AR30&lt;&gt;TRUE,"１７（"&amp;H30&amp;"）","")</f>
        <v/>
      </c>
      <c r="AC30" s="36" t="str">
        <f>IF(AR30&lt;&gt;TRUE,"１７（"&amp;AW30&amp;AX30&amp;"を算定）、","")</f>
        <v/>
      </c>
      <c r="AD30" s="36"/>
      <c r="AE30" s="36"/>
      <c r="AF30" s="36" t="str">
        <f t="shared" si="6"/>
        <v/>
      </c>
      <c r="AG30" s="36" t="str">
        <f t="shared" si="7"/>
        <v/>
      </c>
      <c r="AH30" s="36" t="str">
        <f t="shared" si="8"/>
        <v/>
      </c>
      <c r="AI30" s="36" t="str">
        <f t="shared" si="9"/>
        <v/>
      </c>
      <c r="AJ30" s="36">
        <f t="shared" si="22"/>
        <v>0</v>
      </c>
      <c r="AK30" s="36">
        <f t="shared" si="23"/>
        <v>0</v>
      </c>
      <c r="AL30" s="36">
        <f t="shared" si="24"/>
        <v>0</v>
      </c>
      <c r="AM30" s="36">
        <f t="shared" si="25"/>
        <v>0</v>
      </c>
      <c r="AN30" s="36" t="b">
        <f t="shared" si="26"/>
        <v>1</v>
      </c>
      <c r="AO30" s="35" t="b">
        <f t="shared" si="27"/>
        <v>1</v>
      </c>
      <c r="AR30" s="35" t="b">
        <f t="shared" si="28"/>
        <v>1</v>
      </c>
      <c r="AU30" s="37" t="b">
        <v>0</v>
      </c>
      <c r="AV30" s="37" t="b">
        <v>0</v>
      </c>
      <c r="AW30" s="35" t="str">
        <f t="shared" si="29"/>
        <v/>
      </c>
      <c r="AY30" s="36"/>
      <c r="AZ30" s="36">
        <f t="shared" si="19"/>
        <v>0</v>
      </c>
      <c r="BA30" s="36">
        <f t="shared" si="20"/>
        <v>0</v>
      </c>
      <c r="BB30" s="36" t="s">
        <v>38</v>
      </c>
      <c r="BK30" s="35" t="s">
        <v>42</v>
      </c>
    </row>
    <row r="31" spans="1:63" ht="22.5" customHeight="1" x14ac:dyDescent="0.15">
      <c r="A31" s="58">
        <v>18</v>
      </c>
      <c r="B31" s="17"/>
      <c r="C31" s="20"/>
      <c r="D31" s="28"/>
      <c r="E31" s="29" t="s">
        <v>35</v>
      </c>
      <c r="F31" s="30"/>
      <c r="G31" s="32"/>
      <c r="H31" s="71"/>
      <c r="I31" s="72"/>
      <c r="J31" s="75"/>
      <c r="K31" s="76"/>
      <c r="L31" s="76"/>
      <c r="M31" s="76"/>
      <c r="N31" s="77"/>
      <c r="O31" s="75"/>
      <c r="P31" s="77"/>
      <c r="Z31" s="36" t="str">
        <f>IF(AR31&lt;&gt;TRUE,"１８（"&amp;C31&amp;"）、","")</f>
        <v/>
      </c>
      <c r="AA31" s="36" t="str">
        <f>IF(AR31&lt;&gt;TRUE,"１８（"&amp;AJ31&amp;"時"&amp;AK31&amp;"分～"&amp;AL31&amp;"時"&amp;AM31&amp;"分）、","")</f>
        <v/>
      </c>
      <c r="AB31" s="36" t="str">
        <f>IF(AR31&lt;&gt;TRUE,"１８（"&amp;H31&amp;"）","")</f>
        <v/>
      </c>
      <c r="AC31" s="36" t="str">
        <f>IF(AR31&lt;&gt;TRUE,"１８（"&amp;AW31&amp;AX31&amp;"を算定）、","")</f>
        <v/>
      </c>
      <c r="AD31" s="36"/>
      <c r="AE31" s="36"/>
      <c r="AF31" s="36" t="str">
        <f t="shared" si="6"/>
        <v/>
      </c>
      <c r="AG31" s="36" t="str">
        <f t="shared" si="7"/>
        <v/>
      </c>
      <c r="AH31" s="36" t="str">
        <f t="shared" si="8"/>
        <v/>
      </c>
      <c r="AI31" s="36" t="str">
        <f t="shared" si="9"/>
        <v/>
      </c>
      <c r="AJ31" s="36">
        <f t="shared" si="22"/>
        <v>0</v>
      </c>
      <c r="AK31" s="36">
        <f t="shared" si="23"/>
        <v>0</v>
      </c>
      <c r="AL31" s="36">
        <f t="shared" si="24"/>
        <v>0</v>
      </c>
      <c r="AM31" s="36">
        <f t="shared" si="25"/>
        <v>0</v>
      </c>
      <c r="AN31" s="36" t="b">
        <f t="shared" si="26"/>
        <v>1</v>
      </c>
      <c r="AO31" s="35" t="b">
        <f t="shared" si="27"/>
        <v>1</v>
      </c>
      <c r="AR31" s="35" t="b">
        <f t="shared" si="28"/>
        <v>1</v>
      </c>
      <c r="AU31" s="37" t="b">
        <v>0</v>
      </c>
      <c r="AV31" s="37" t="b">
        <v>0</v>
      </c>
      <c r="AW31" s="35" t="str">
        <f t="shared" si="29"/>
        <v/>
      </c>
      <c r="AY31" s="36"/>
      <c r="AZ31" s="36">
        <f t="shared" si="19"/>
        <v>0</v>
      </c>
      <c r="BA31" s="36">
        <f t="shared" si="20"/>
        <v>0</v>
      </c>
      <c r="BB31" s="36" t="s">
        <v>38</v>
      </c>
      <c r="BK31" s="35" t="s">
        <v>42</v>
      </c>
    </row>
    <row r="32" spans="1:63" ht="22.5" customHeight="1" x14ac:dyDescent="0.15">
      <c r="A32" s="58">
        <v>19</v>
      </c>
      <c r="B32" s="17"/>
      <c r="C32" s="20"/>
      <c r="D32" s="28"/>
      <c r="E32" s="29" t="s">
        <v>35</v>
      </c>
      <c r="F32" s="30"/>
      <c r="G32" s="32"/>
      <c r="H32" s="71"/>
      <c r="I32" s="72"/>
      <c r="J32" s="75"/>
      <c r="K32" s="76"/>
      <c r="L32" s="76"/>
      <c r="M32" s="76"/>
      <c r="N32" s="77"/>
      <c r="O32" s="75"/>
      <c r="P32" s="77"/>
      <c r="Z32" s="36" t="str">
        <f>IF(AR32&lt;&gt;TRUE,"１９（"&amp;C32&amp;"）、","")</f>
        <v/>
      </c>
      <c r="AA32" s="36" t="str">
        <f>IF(AR32&lt;&gt;TRUE,"１９（"&amp;AJ32&amp;"時"&amp;AK32&amp;"分～"&amp;AL32&amp;"時"&amp;AM32&amp;"分）、","")</f>
        <v/>
      </c>
      <c r="AB32" s="36" t="str">
        <f>IF(AR32&lt;&gt;TRUE,"１９（"&amp;H32&amp;"）","")</f>
        <v/>
      </c>
      <c r="AC32" s="36" t="str">
        <f>IF(AR32&lt;&gt;TRUE,"１９（"&amp;AW32&amp;AX32&amp;"を算定）、","")</f>
        <v/>
      </c>
      <c r="AD32" s="36"/>
      <c r="AE32" s="36"/>
      <c r="AF32" s="36" t="str">
        <f t="shared" si="6"/>
        <v/>
      </c>
      <c r="AG32" s="36" t="str">
        <f t="shared" si="7"/>
        <v/>
      </c>
      <c r="AH32" s="36" t="str">
        <f t="shared" si="8"/>
        <v/>
      </c>
      <c r="AI32" s="36" t="str">
        <f t="shared" si="9"/>
        <v/>
      </c>
      <c r="AJ32" s="36">
        <f t="shared" si="22"/>
        <v>0</v>
      </c>
      <c r="AK32" s="36">
        <f t="shared" si="23"/>
        <v>0</v>
      </c>
      <c r="AL32" s="36">
        <f t="shared" si="24"/>
        <v>0</v>
      </c>
      <c r="AM32" s="36">
        <f t="shared" si="25"/>
        <v>0</v>
      </c>
      <c r="AN32" s="36" t="b">
        <f t="shared" si="26"/>
        <v>1</v>
      </c>
      <c r="AO32" s="35" t="b">
        <f t="shared" si="27"/>
        <v>1</v>
      </c>
      <c r="AR32" s="35" t="b">
        <f t="shared" si="28"/>
        <v>1</v>
      </c>
      <c r="AU32" s="37" t="b">
        <v>0</v>
      </c>
      <c r="AV32" s="37" t="b">
        <v>0</v>
      </c>
      <c r="AW32" s="35" t="str">
        <f t="shared" si="29"/>
        <v/>
      </c>
      <c r="AY32" s="36"/>
      <c r="AZ32" s="36">
        <f t="shared" si="19"/>
        <v>0</v>
      </c>
      <c r="BA32" s="36">
        <f t="shared" si="20"/>
        <v>0</v>
      </c>
      <c r="BB32" s="36" t="s">
        <v>38</v>
      </c>
      <c r="BK32" s="35" t="s">
        <v>42</v>
      </c>
    </row>
    <row r="33" spans="1:63" ht="22.5" customHeight="1" x14ac:dyDescent="0.15">
      <c r="A33" s="58">
        <v>20</v>
      </c>
      <c r="B33" s="17"/>
      <c r="C33" s="20"/>
      <c r="D33" s="28"/>
      <c r="E33" s="29" t="s">
        <v>35</v>
      </c>
      <c r="F33" s="30"/>
      <c r="G33" s="33"/>
      <c r="H33" s="71"/>
      <c r="I33" s="72"/>
      <c r="J33" s="75"/>
      <c r="K33" s="76"/>
      <c r="L33" s="76"/>
      <c r="M33" s="76"/>
      <c r="N33" s="77"/>
      <c r="O33" s="75"/>
      <c r="P33" s="77"/>
      <c r="Z33" s="36" t="str">
        <f>IF(AR33&lt;&gt;TRUE,"２０（"&amp;C33&amp;"）、","")</f>
        <v/>
      </c>
      <c r="AA33" s="36" t="str">
        <f>IF(AR33&lt;&gt;TRUE,"２０（"&amp;AJ33&amp;"時"&amp;AK33&amp;"分～"&amp;AL33&amp;"時"&amp;AM33&amp;"分）、","")</f>
        <v/>
      </c>
      <c r="AB33" s="36" t="str">
        <f>IF(AR33&lt;&gt;TRUE,"２０（"&amp;H33&amp;"）","")</f>
        <v/>
      </c>
      <c r="AC33" s="36" t="str">
        <f>IF(AR33&lt;&gt;TRUE,"２０（"&amp;AW33&amp;AX33&amp;"を算定）、","")</f>
        <v/>
      </c>
      <c r="AD33" s="36"/>
      <c r="AE33" s="36"/>
      <c r="AF33" s="36" t="str">
        <f t="shared" si="6"/>
        <v/>
      </c>
      <c r="AG33" s="36" t="str">
        <f t="shared" si="7"/>
        <v/>
      </c>
      <c r="AH33" s="36" t="str">
        <f t="shared" si="8"/>
        <v/>
      </c>
      <c r="AI33" s="36" t="str">
        <f t="shared" si="9"/>
        <v/>
      </c>
      <c r="AJ33" s="36">
        <f t="shared" si="22"/>
        <v>0</v>
      </c>
      <c r="AK33" s="36">
        <f t="shared" si="23"/>
        <v>0</v>
      </c>
      <c r="AL33" s="36">
        <f t="shared" si="24"/>
        <v>0</v>
      </c>
      <c r="AM33" s="36">
        <f t="shared" si="25"/>
        <v>0</v>
      </c>
      <c r="AN33" s="36" t="b">
        <f t="shared" si="26"/>
        <v>1</v>
      </c>
      <c r="AO33" s="35" t="b">
        <f t="shared" si="27"/>
        <v>1</v>
      </c>
      <c r="AR33" s="35" t="b">
        <f t="shared" si="28"/>
        <v>1</v>
      </c>
      <c r="AU33" s="37" t="b">
        <v>0</v>
      </c>
      <c r="AV33" s="37" t="b">
        <v>0</v>
      </c>
      <c r="AW33" s="35" t="str">
        <f t="shared" si="29"/>
        <v/>
      </c>
      <c r="AY33" s="36"/>
      <c r="AZ33" s="36">
        <f t="shared" si="19"/>
        <v>0</v>
      </c>
      <c r="BA33" s="36">
        <f t="shared" si="20"/>
        <v>0</v>
      </c>
      <c r="BK33" s="35" t="s">
        <v>42</v>
      </c>
    </row>
    <row r="34" spans="1:63" ht="30" customHeight="1" x14ac:dyDescent="0.15">
      <c r="C34" s="8" t="s">
        <v>18</v>
      </c>
      <c r="D34" s="38">
        <f>SUM(AZ14:AZ33)</f>
        <v>0</v>
      </c>
      <c r="E34" s="9" t="s">
        <v>19</v>
      </c>
      <c r="AD34" s="36"/>
      <c r="AE34" s="36"/>
      <c r="AF34" s="36"/>
      <c r="AG34" s="36"/>
      <c r="AH34" s="36"/>
      <c r="AI34" s="36"/>
      <c r="AN34" s="36"/>
      <c r="BK34" s="35" t="s">
        <v>42</v>
      </c>
    </row>
    <row r="35" spans="1:63" ht="27.75" customHeight="1" x14ac:dyDescent="0.15">
      <c r="H35" s="10" t="s">
        <v>20</v>
      </c>
      <c r="I35" s="26"/>
      <c r="J35" s="4" t="s">
        <v>21</v>
      </c>
      <c r="AD35" s="36"/>
      <c r="AE35" s="36"/>
      <c r="AF35" s="36"/>
      <c r="AG35" s="36"/>
      <c r="AH35" s="36"/>
      <c r="AI35" s="36"/>
      <c r="AN35" s="36"/>
      <c r="BK35" s="35" t="s">
        <v>42</v>
      </c>
    </row>
    <row r="36" spans="1:63" x14ac:dyDescent="0.15">
      <c r="R36" s="15"/>
      <c r="AD36" s="36"/>
      <c r="AE36" s="36"/>
      <c r="AF36" s="36"/>
      <c r="AG36" s="36"/>
      <c r="AH36" s="36"/>
      <c r="AI36" s="36"/>
      <c r="AN36" s="36"/>
      <c r="BK36" s="35" t="s">
        <v>42</v>
      </c>
    </row>
    <row r="37" spans="1:63" ht="13.5" customHeight="1" x14ac:dyDescent="0.15">
      <c r="R37" s="15"/>
      <c r="AD37" s="36"/>
      <c r="AE37" s="36"/>
      <c r="AF37" s="36" t="str">
        <f>AF2&amp;CHAR(10) &amp; AF3&amp;CHAR(10) &amp; AF4&amp;CHAR(10) &amp; AF5&amp;CHAR(10) &amp; AF6&amp;CHAR(10) &amp; AF9&amp;CHAR(10) &amp; AF10</f>
        <v>※「訪問診療に関する記録書」
※「患者氏名」　
※「要介護度」　該当なし
※「認知症の日常生活自立度」　該当なし
※「患者住所」　
※「訪問診療が必要な理由」　
※「訪問診療を行った日」　平成年月日</v>
      </c>
      <c r="AG37" s="36"/>
      <c r="AH37" s="36"/>
      <c r="AI37" s="36"/>
      <c r="AN37" s="36"/>
      <c r="BK37" s="35" t="s">
        <v>42</v>
      </c>
    </row>
    <row r="38" spans="1:63" s="12" customFormat="1" ht="13.5" customHeight="1" x14ac:dyDescent="0.15">
      <c r="A38" s="58"/>
      <c r="R38" s="15"/>
      <c r="T38" s="18"/>
      <c r="U38" s="18"/>
      <c r="V38" s="18"/>
      <c r="W38" s="18"/>
      <c r="X38" s="18"/>
      <c r="Y38" s="18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6"/>
      <c r="AZ38" s="36"/>
      <c r="BA38" s="36"/>
      <c r="BB38" s="36"/>
      <c r="BC38" s="36"/>
      <c r="BD38" s="36"/>
      <c r="BE38" s="36"/>
      <c r="BF38" s="35"/>
      <c r="BG38" s="36"/>
      <c r="BH38" s="36"/>
      <c r="BI38" s="36"/>
      <c r="BJ38" s="36"/>
      <c r="BK38" s="35" t="s">
        <v>42</v>
      </c>
    </row>
    <row r="39" spans="1:63" s="12" customFormat="1" ht="13.5" customHeight="1" x14ac:dyDescent="0.15">
      <c r="A39" s="58"/>
      <c r="R39" s="15"/>
      <c r="T39" s="18"/>
      <c r="U39" s="18"/>
      <c r="V39" s="18"/>
      <c r="W39" s="18"/>
      <c r="X39" s="18"/>
      <c r="Y39" s="18"/>
      <c r="Z39" s="35"/>
      <c r="AA39" s="36"/>
      <c r="AB39" s="36"/>
      <c r="AC39" s="36"/>
      <c r="AD39" s="36"/>
      <c r="AE39" s="36"/>
      <c r="AF39" s="36" t="str">
        <f t="shared" ref="AF39:AI39" si="30">AF14&amp;AF15&amp;AF16&amp;AF17&amp;AF18&amp;AF19&amp;AF20&amp;AF21&amp;AF22&amp;AF23&amp;AF24&amp;AF25&amp;AF26&amp;AF27&amp;AF28&amp;AF29&amp;AF30&amp;AF31&amp;AF32&amp;AF33</f>
        <v/>
      </c>
      <c r="AG39" s="36" t="str">
        <f t="shared" si="30"/>
        <v/>
      </c>
      <c r="AH39" s="36" t="str">
        <f t="shared" si="30"/>
        <v/>
      </c>
      <c r="AI39" s="36" t="str">
        <f t="shared" si="30"/>
        <v/>
      </c>
      <c r="AJ39" s="35"/>
      <c r="AK39" s="35"/>
      <c r="AL39" s="35"/>
      <c r="AM39" s="35"/>
      <c r="AN39" s="36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6"/>
      <c r="AZ39" s="36"/>
      <c r="BA39" s="36"/>
      <c r="BB39" s="36"/>
      <c r="BC39" s="36"/>
      <c r="BD39" s="36"/>
      <c r="BE39" s="36"/>
      <c r="BF39" s="35"/>
      <c r="BG39" s="36"/>
      <c r="BH39" s="36"/>
      <c r="BI39" s="36"/>
      <c r="BJ39" s="36"/>
      <c r="BK39" s="35" t="s">
        <v>42</v>
      </c>
    </row>
    <row r="40" spans="1:63" s="12" customFormat="1" ht="13.5" customHeight="1" x14ac:dyDescent="0.15">
      <c r="A40" s="58"/>
      <c r="R40" s="15"/>
      <c r="T40" s="18"/>
      <c r="U40" s="18"/>
      <c r="V40" s="18"/>
      <c r="W40" s="18"/>
      <c r="X40" s="18"/>
      <c r="Y40" s="18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6"/>
      <c r="AZ40" s="36"/>
      <c r="BA40" s="36"/>
      <c r="BB40" s="36"/>
      <c r="BC40" s="36"/>
      <c r="BD40" s="36"/>
      <c r="BE40" s="36"/>
      <c r="BF40" s="35"/>
      <c r="BG40" s="36"/>
      <c r="BH40" s="36"/>
      <c r="BI40" s="36"/>
      <c r="BJ40" s="36"/>
      <c r="BK40" s="35" t="s">
        <v>42</v>
      </c>
    </row>
    <row r="41" spans="1:63" s="12" customFormat="1" ht="13.5" customHeight="1" x14ac:dyDescent="0.15">
      <c r="A41" s="58"/>
      <c r="R41" s="15"/>
      <c r="T41" s="18"/>
      <c r="U41" s="18"/>
      <c r="V41" s="18"/>
      <c r="W41" s="18"/>
      <c r="X41" s="18"/>
      <c r="Y41" s="18"/>
      <c r="Z41" s="35"/>
      <c r="AA41" s="36"/>
      <c r="AB41" s="35"/>
      <c r="AC41" s="35"/>
      <c r="AD41" s="36"/>
      <c r="AE41" s="36"/>
      <c r="AF41" s="36" t="str">
        <f>AF12&amp;AF39</f>
        <v>※「患者氏名（同一建物居住者）」　</v>
      </c>
      <c r="AG41" s="36" t="str">
        <f t="shared" ref="AG41:AI41" si="31">AG12&amp;AG39</f>
        <v>※「診療時間（開始時刻及び終了時間）」　</v>
      </c>
      <c r="AH41" s="36" t="str">
        <f t="shared" si="31"/>
        <v>※「診療場所」　</v>
      </c>
      <c r="AI41" s="36" t="str">
        <f t="shared" si="31"/>
        <v>※「在宅訪問診療料２、往診料」　</v>
      </c>
      <c r="AJ41" s="35"/>
      <c r="AK41" s="35"/>
      <c r="AL41" s="35"/>
      <c r="AM41" s="35"/>
      <c r="AN41" s="36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6"/>
      <c r="AZ41" s="36"/>
      <c r="BA41" s="36"/>
      <c r="BB41" s="36"/>
      <c r="BC41" s="36"/>
      <c r="BD41" s="36"/>
      <c r="BE41" s="36"/>
      <c r="BF41" s="35"/>
      <c r="BG41" s="36"/>
      <c r="BH41" s="36"/>
      <c r="BI41" s="36"/>
      <c r="BJ41" s="36"/>
      <c r="BK41" s="35" t="s">
        <v>42</v>
      </c>
    </row>
    <row r="42" spans="1:63" s="12" customFormat="1" ht="13.5" customHeight="1" x14ac:dyDescent="0.15">
      <c r="A42" s="58"/>
      <c r="R42" s="15"/>
      <c r="T42" s="18"/>
      <c r="U42" s="18"/>
      <c r="V42" s="18"/>
      <c r="W42" s="18"/>
      <c r="X42" s="18"/>
      <c r="Y42" s="18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6"/>
      <c r="AZ42" s="36"/>
      <c r="BA42" s="36"/>
      <c r="BB42" s="36"/>
      <c r="BC42" s="36"/>
      <c r="BD42" s="36"/>
      <c r="BE42" s="36"/>
      <c r="BF42" s="35"/>
      <c r="BG42" s="36"/>
      <c r="BH42" s="36"/>
      <c r="BI42" s="36"/>
      <c r="BJ42" s="36"/>
      <c r="BK42" s="35" t="s">
        <v>42</v>
      </c>
    </row>
    <row r="43" spans="1:63" s="12" customFormat="1" ht="13.5" customHeight="1" x14ac:dyDescent="0.15">
      <c r="A43" s="58"/>
      <c r="R43" s="15"/>
      <c r="T43" s="18"/>
      <c r="U43" s="18"/>
      <c r="V43" s="18"/>
      <c r="W43" s="18"/>
      <c r="X43" s="18"/>
      <c r="Y43" s="18"/>
      <c r="Z43" s="35" t="str">
        <f>"※「診療人数合計」　"&amp;D34&amp;"人　"</f>
        <v>※「診療人数合計」　0人　</v>
      </c>
      <c r="AA43" s="35" t="str">
        <f>"※「主治医氏名」　"&amp;I35</f>
        <v>※「主治医氏名」　</v>
      </c>
      <c r="AB43" s="35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6"/>
      <c r="AZ43" s="36"/>
      <c r="BA43" s="36"/>
      <c r="BB43" s="36"/>
      <c r="BC43" s="36"/>
      <c r="BD43" s="36"/>
      <c r="BE43" s="36"/>
      <c r="BF43" s="35"/>
      <c r="BG43" s="36"/>
      <c r="BH43" s="36"/>
      <c r="BI43" s="36"/>
      <c r="BJ43" s="36"/>
      <c r="BK43" s="35" t="s">
        <v>42</v>
      </c>
    </row>
    <row r="44" spans="1:63" s="12" customFormat="1" ht="13.5" customHeight="1" x14ac:dyDescent="0.15">
      <c r="A44" s="58"/>
      <c r="R44" s="15"/>
      <c r="T44" s="18"/>
      <c r="U44" s="18"/>
      <c r="V44" s="18"/>
      <c r="W44" s="18"/>
      <c r="X44" s="18"/>
      <c r="Y44" s="18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6"/>
      <c r="AZ44" s="36"/>
      <c r="BA44" s="36"/>
      <c r="BB44" s="36"/>
      <c r="BC44" s="36"/>
      <c r="BD44" s="36"/>
      <c r="BE44" s="36"/>
      <c r="BF44" s="35"/>
      <c r="BG44" s="36"/>
      <c r="BH44" s="36"/>
      <c r="BI44" s="36"/>
      <c r="BJ44" s="36"/>
      <c r="BK44" s="35" t="s">
        <v>42</v>
      </c>
    </row>
    <row r="45" spans="1:63" s="12" customFormat="1" ht="13.5" customHeight="1" x14ac:dyDescent="0.15">
      <c r="A45" s="58"/>
      <c r="R45" s="15"/>
      <c r="T45" s="18"/>
      <c r="U45" s="18"/>
      <c r="V45" s="18"/>
      <c r="W45" s="18"/>
      <c r="X45" s="18"/>
      <c r="Y45" s="18"/>
      <c r="Z45" s="35" t="str">
        <f>Z43&amp;CHAR(10) &amp; AA43</f>
        <v>※「診療人数合計」　0人　
※「主治医氏名」　</v>
      </c>
      <c r="AA45" s="36"/>
      <c r="AB45" s="36"/>
      <c r="AC45" s="36"/>
      <c r="AD45" s="36"/>
      <c r="AE45" s="36"/>
      <c r="AF45" s="36" t="str">
        <f>DBCS(Z45)</f>
        <v>※「診療人数合計」　０人　
※「主治医氏名」　</v>
      </c>
      <c r="AG45" s="36"/>
      <c r="AH45" s="36"/>
      <c r="AI45" s="36"/>
      <c r="AJ45" s="36"/>
      <c r="AK45" s="36"/>
      <c r="AL45" s="36"/>
      <c r="AM45" s="36"/>
      <c r="AN45" s="36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6"/>
      <c r="AZ45" s="36"/>
      <c r="BA45" s="36"/>
      <c r="BB45" s="36"/>
      <c r="BC45" s="36"/>
      <c r="BD45" s="36"/>
      <c r="BE45" s="36"/>
      <c r="BF45" s="35"/>
      <c r="BG45" s="36"/>
      <c r="BH45" s="36"/>
      <c r="BI45" s="36"/>
      <c r="BJ45" s="36"/>
      <c r="BK45" s="35" t="s">
        <v>42</v>
      </c>
    </row>
    <row r="46" spans="1:63" s="12" customFormat="1" ht="13.5" customHeight="1" x14ac:dyDescent="0.15">
      <c r="A46" s="58"/>
      <c r="R46" s="15"/>
      <c r="T46" s="18"/>
      <c r="U46" s="18"/>
      <c r="V46" s="18"/>
      <c r="W46" s="18"/>
      <c r="X46" s="18"/>
      <c r="Y46" s="18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6"/>
      <c r="AZ46" s="36"/>
      <c r="BA46" s="36"/>
      <c r="BB46" s="36"/>
      <c r="BC46" s="36"/>
      <c r="BD46" s="36"/>
      <c r="BE46" s="36"/>
      <c r="BF46" s="35"/>
      <c r="BG46" s="36"/>
      <c r="BH46" s="36"/>
      <c r="BI46" s="36"/>
      <c r="BJ46" s="36"/>
      <c r="BK46" s="35" t="s">
        <v>42</v>
      </c>
    </row>
    <row r="47" spans="1:63" s="12" customFormat="1" ht="13.5" customHeight="1" x14ac:dyDescent="0.15">
      <c r="A47" s="58"/>
      <c r="R47" s="15"/>
      <c r="T47" s="18"/>
      <c r="U47" s="18"/>
      <c r="V47" s="18"/>
      <c r="W47" s="18"/>
      <c r="X47" s="18"/>
      <c r="Y47" s="18"/>
      <c r="Z47" s="36"/>
      <c r="AA47" s="36"/>
      <c r="AB47" s="36"/>
      <c r="AC47" s="36"/>
      <c r="AD47" s="36"/>
      <c r="AE47" s="36"/>
      <c r="AF47" s="36" t="str">
        <f>AF37&amp;CHAR(10) &amp;AF41&amp;CHAR(10) &amp;AG41&amp;CHAR(10) &amp;AH41&amp;CHAR(10) &amp;AI41&amp;CHAR(10) &amp;AF45</f>
        <v>※「訪問診療に関する記録書」
※「患者氏名」　
※「要介護度」　該当なし
※「認知症の日常生活自立度」　該当なし
※「患者住所」　
※「訪問診療が必要な理由」　
※「訪問診療を行った日」　平成年月日
※「患者氏名（同一建物居住者）」　
※「診療時間（開始時刻及び終了時間）」　
※「診療場所」　
※「在宅訪問診療料２、往診料」　
※「診療人数合計」　０人　
※「主治医氏名」　</v>
      </c>
      <c r="AG47" s="36"/>
      <c r="AH47" s="36"/>
      <c r="AI47" s="36"/>
      <c r="AJ47" s="36"/>
      <c r="AK47" s="36"/>
      <c r="AL47" s="36"/>
      <c r="AM47" s="36"/>
      <c r="AN47" s="36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6"/>
      <c r="AZ47" s="36"/>
      <c r="BA47" s="36"/>
      <c r="BB47" s="36"/>
      <c r="BC47" s="36"/>
      <c r="BD47" s="36"/>
      <c r="BE47" s="36"/>
      <c r="BF47" s="35"/>
      <c r="BG47" s="36"/>
      <c r="BH47" s="36"/>
      <c r="BI47" s="36"/>
      <c r="BJ47" s="36"/>
      <c r="BK47" s="35" t="s">
        <v>42</v>
      </c>
    </row>
    <row r="48" spans="1:63" s="12" customFormat="1" ht="13.5" customHeight="1" x14ac:dyDescent="0.15">
      <c r="A48" s="58"/>
      <c r="R48" s="15"/>
      <c r="T48" s="18"/>
      <c r="U48" s="18"/>
      <c r="V48" s="18"/>
      <c r="W48" s="18"/>
      <c r="X48" s="18"/>
      <c r="Y48" s="18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6"/>
      <c r="AZ48" s="36"/>
      <c r="BA48" s="36"/>
      <c r="BB48" s="36"/>
      <c r="BC48" s="36"/>
      <c r="BD48" s="36"/>
      <c r="BE48" s="36"/>
      <c r="BF48" s="35"/>
      <c r="BG48" s="36"/>
      <c r="BH48" s="36"/>
      <c r="BI48" s="36"/>
      <c r="BJ48" s="36"/>
      <c r="BK48" s="36"/>
    </row>
    <row r="49" spans="1:63" s="12" customFormat="1" ht="13.5" customHeight="1" x14ac:dyDescent="0.15">
      <c r="A49" s="58"/>
      <c r="R49" s="15"/>
      <c r="T49" s="18"/>
      <c r="U49" s="18"/>
      <c r="V49" s="18"/>
      <c r="W49" s="18"/>
      <c r="X49" s="18"/>
      <c r="Y49" s="18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6"/>
      <c r="AZ49" s="36"/>
      <c r="BA49" s="36"/>
      <c r="BB49" s="36"/>
      <c r="BC49" s="36"/>
      <c r="BD49" s="36"/>
      <c r="BE49" s="36"/>
      <c r="BF49" s="35"/>
      <c r="BG49" s="36"/>
      <c r="BH49" s="36"/>
      <c r="BI49" s="36"/>
      <c r="BJ49" s="36"/>
      <c r="BK49" s="36"/>
    </row>
    <row r="50" spans="1:63" s="12" customFormat="1" ht="13.5" customHeight="1" x14ac:dyDescent="0.15">
      <c r="A50" s="58"/>
      <c r="R50" s="15"/>
      <c r="T50" s="18"/>
      <c r="U50" s="18"/>
      <c r="V50" s="18"/>
      <c r="W50" s="18"/>
      <c r="X50" s="18"/>
      <c r="Y50" s="18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6"/>
      <c r="AZ50" s="36"/>
      <c r="BA50" s="36"/>
      <c r="BB50" s="36"/>
      <c r="BC50" s="36"/>
      <c r="BD50" s="36"/>
      <c r="BE50" s="36"/>
      <c r="BF50" s="35"/>
      <c r="BG50" s="36"/>
      <c r="BH50" s="36"/>
      <c r="BI50" s="36"/>
      <c r="BJ50" s="36"/>
      <c r="BK50" s="36"/>
    </row>
    <row r="51" spans="1:63" x14ac:dyDescent="0.15">
      <c r="R51" s="15"/>
    </row>
    <row r="52" spans="1:63" x14ac:dyDescent="0.15">
      <c r="R52" s="15"/>
    </row>
    <row r="53" spans="1:63" x14ac:dyDescent="0.15">
      <c r="R53" s="15"/>
    </row>
    <row r="54" spans="1:63" x14ac:dyDescent="0.15">
      <c r="R54" s="15"/>
    </row>
    <row r="55" spans="1:63" x14ac:dyDescent="0.15">
      <c r="R55" s="15"/>
    </row>
    <row r="56" spans="1:63" x14ac:dyDescent="0.15">
      <c r="R56" s="15"/>
    </row>
    <row r="57" spans="1:63" x14ac:dyDescent="0.15">
      <c r="R57" s="15"/>
    </row>
    <row r="58" spans="1:63" x14ac:dyDescent="0.15">
      <c r="R58" s="15"/>
    </row>
  </sheetData>
  <sheetProtection sheet="1" objects="1" scenarios="1"/>
  <mergeCells count="75">
    <mergeCell ref="J32:N32"/>
    <mergeCell ref="O32:P32"/>
    <mergeCell ref="J33:N33"/>
    <mergeCell ref="O33:P33"/>
    <mergeCell ref="J29:N29"/>
    <mergeCell ref="O29:P29"/>
    <mergeCell ref="J30:N30"/>
    <mergeCell ref="O30:P30"/>
    <mergeCell ref="J31:N31"/>
    <mergeCell ref="O31:P31"/>
    <mergeCell ref="J26:N26"/>
    <mergeCell ref="O26:P26"/>
    <mergeCell ref="J27:N27"/>
    <mergeCell ref="O27:P27"/>
    <mergeCell ref="J28:N28"/>
    <mergeCell ref="O28:P28"/>
    <mergeCell ref="J23:N23"/>
    <mergeCell ref="O23:P23"/>
    <mergeCell ref="J24:N24"/>
    <mergeCell ref="O24:P24"/>
    <mergeCell ref="J25:N25"/>
    <mergeCell ref="O25:P25"/>
    <mergeCell ref="J20:N20"/>
    <mergeCell ref="O20:P20"/>
    <mergeCell ref="J21:N21"/>
    <mergeCell ref="O21:P21"/>
    <mergeCell ref="J22:N22"/>
    <mergeCell ref="O22:P22"/>
    <mergeCell ref="J17:N17"/>
    <mergeCell ref="O17:P17"/>
    <mergeCell ref="J18:N18"/>
    <mergeCell ref="O18:P18"/>
    <mergeCell ref="J19:N19"/>
    <mergeCell ref="O19:P19"/>
    <mergeCell ref="O14:P14"/>
    <mergeCell ref="J15:N15"/>
    <mergeCell ref="O15:P15"/>
    <mergeCell ref="J16:N16"/>
    <mergeCell ref="O16:P16"/>
    <mergeCell ref="C2:P2"/>
    <mergeCell ref="D6:P6"/>
    <mergeCell ref="C9:P9"/>
    <mergeCell ref="C12:C13"/>
    <mergeCell ref="O12:P13"/>
    <mergeCell ref="J13:N13"/>
    <mergeCell ref="J12:N12"/>
    <mergeCell ref="D13:F13"/>
    <mergeCell ref="H12:I13"/>
    <mergeCell ref="D12:F12"/>
    <mergeCell ref="E4:G4"/>
    <mergeCell ref="I4:P4"/>
    <mergeCell ref="E5:P5"/>
    <mergeCell ref="H33:I33"/>
    <mergeCell ref="H23:I23"/>
    <mergeCell ref="H24:I24"/>
    <mergeCell ref="H25:I25"/>
    <mergeCell ref="H26:I26"/>
    <mergeCell ref="H27:I27"/>
    <mergeCell ref="H28:I28"/>
    <mergeCell ref="R3:R19"/>
    <mergeCell ref="H29:I29"/>
    <mergeCell ref="H30:I30"/>
    <mergeCell ref="H31:I31"/>
    <mergeCell ref="H32:I32"/>
    <mergeCell ref="D3:H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J14:N14"/>
  </mergeCells>
  <phoneticPr fontId="1"/>
  <dataValidations count="1">
    <dataValidation type="time" allowBlank="1" showInputMessage="1" showErrorMessage="1" error="14:00のように　:　で区切って入力してください。" sqref="D14:D33 F14:F33">
      <formula1>0</formula1>
      <formula2>0.999305555555556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1380" r:id="rId4">
          <objectPr defaultSize="0" autoPict="0" r:id="rId5">
            <anchor moveWithCells="1">
              <from>
                <xdr:col>17</xdr:col>
                <xdr:colOff>409575</xdr:colOff>
                <xdr:row>22</xdr:row>
                <xdr:rowOff>0</xdr:rowOff>
              </from>
              <to>
                <xdr:col>17</xdr:col>
                <xdr:colOff>3028950</xdr:colOff>
                <xdr:row>24</xdr:row>
                <xdr:rowOff>228600</xdr:rowOff>
              </to>
            </anchor>
          </objectPr>
        </oleObject>
      </mc:Choice>
      <mc:Fallback>
        <oleObject shapeId="1380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7" name="Check Box 3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13</xdr:row>
                    <xdr:rowOff>38100</xdr:rowOff>
                  </from>
                  <to>
                    <xdr:col>15</xdr:col>
                    <xdr:colOff>95250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8" name="Option Button 280">
              <controlPr defaultSize="0" autoFill="0" autoLine="0" autoPict="0">
                <anchor moveWithCells="1">
                  <from>
                    <xdr:col>4</xdr:col>
                    <xdr:colOff>85725</xdr:colOff>
                    <xdr:row>3</xdr:row>
                    <xdr:rowOff>66675</xdr:rowOff>
                  </from>
                  <to>
                    <xdr:col>7</xdr:col>
                    <xdr:colOff>9525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9" name="Option Button 281">
              <controlPr defaultSize="0" autoFill="0" autoLine="0" autoPict="0">
                <anchor moveWithCells="1">
                  <from>
                    <xdr:col>5</xdr:col>
                    <xdr:colOff>352425</xdr:colOff>
                    <xdr:row>3</xdr:row>
                    <xdr:rowOff>66675</xdr:rowOff>
                  </from>
                  <to>
                    <xdr:col>7</xdr:col>
                    <xdr:colOff>523875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0" name="Option Button 282">
              <controlPr defaultSize="0" autoFill="0" autoLine="0" autoPict="0">
                <anchor moveWithCells="1">
                  <from>
                    <xdr:col>7</xdr:col>
                    <xdr:colOff>714375</xdr:colOff>
                    <xdr:row>3</xdr:row>
                    <xdr:rowOff>66675</xdr:rowOff>
                  </from>
                  <to>
                    <xdr:col>8</xdr:col>
                    <xdr:colOff>695325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1" name="Option Button 283">
              <controlPr defaultSize="0" autoFill="0" autoLine="0" autoPict="0">
                <anchor moveWithCells="1">
                  <from>
                    <xdr:col>8</xdr:col>
                    <xdr:colOff>371475</xdr:colOff>
                    <xdr:row>3</xdr:row>
                    <xdr:rowOff>66675</xdr:rowOff>
                  </from>
                  <to>
                    <xdr:col>8</xdr:col>
                    <xdr:colOff>1209675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2" name="Option Button 284">
              <controlPr defaultSize="0" autoFill="0" autoLine="0" autoPict="0">
                <anchor moveWithCells="1">
                  <from>
                    <xdr:col>8</xdr:col>
                    <xdr:colOff>885825</xdr:colOff>
                    <xdr:row>3</xdr:row>
                    <xdr:rowOff>66675</xdr:rowOff>
                  </from>
                  <to>
                    <xdr:col>8</xdr:col>
                    <xdr:colOff>1724025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3" name="Option Button 285">
              <controlPr defaultSize="0" autoFill="0" autoLine="0" autoPict="0">
                <anchor moveWithCells="1">
                  <from>
                    <xdr:col>8</xdr:col>
                    <xdr:colOff>1400175</xdr:colOff>
                    <xdr:row>3</xdr:row>
                    <xdr:rowOff>66675</xdr:rowOff>
                  </from>
                  <to>
                    <xdr:col>9</xdr:col>
                    <xdr:colOff>114300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4" name="Option Button 286">
              <controlPr defaultSize="0" autoFill="0" autoLine="0" autoPict="0">
                <anchor moveWithCells="1">
                  <from>
                    <xdr:col>8</xdr:col>
                    <xdr:colOff>1914525</xdr:colOff>
                    <xdr:row>3</xdr:row>
                    <xdr:rowOff>66675</xdr:rowOff>
                  </from>
                  <to>
                    <xdr:col>11</xdr:col>
                    <xdr:colOff>142875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5" name="Option Button 290">
              <controlPr defaultSize="0" autoFill="0" autoLine="0" autoPict="0">
                <anchor moveWithCells="1">
                  <from>
                    <xdr:col>10</xdr:col>
                    <xdr:colOff>57150</xdr:colOff>
                    <xdr:row>3</xdr:row>
                    <xdr:rowOff>66675</xdr:rowOff>
                  </from>
                  <to>
                    <xdr:col>13</xdr:col>
                    <xdr:colOff>152400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6" name="Group Box 291">
              <controlPr defaultSize="0" autoFill="0" autoPict="0">
                <anchor moveWithCells="1">
                  <from>
                    <xdr:col>2</xdr:col>
                    <xdr:colOff>1000125</xdr:colOff>
                    <xdr:row>2</xdr:row>
                    <xdr:rowOff>266700</xdr:rowOff>
                  </from>
                  <to>
                    <xdr:col>15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7" name="Option Button 306">
              <controlPr defaultSize="0" autoFill="0" autoLine="0" autoPict="0">
                <anchor moveWithCells="1">
                  <from>
                    <xdr:col>4</xdr:col>
                    <xdr:colOff>76200</xdr:colOff>
                    <xdr:row>4</xdr:row>
                    <xdr:rowOff>76200</xdr:rowOff>
                  </from>
                  <to>
                    <xdr:col>7</xdr:col>
                    <xdr:colOff>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8" name="Option Button 307">
              <controlPr defaultSize="0" autoFill="0" autoLine="0" autoPict="0">
                <anchor moveWithCells="1">
                  <from>
                    <xdr:col>5</xdr:col>
                    <xdr:colOff>342900</xdr:colOff>
                    <xdr:row>4</xdr:row>
                    <xdr:rowOff>76200</xdr:rowOff>
                  </from>
                  <to>
                    <xdr:col>7</xdr:col>
                    <xdr:colOff>514350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9" name="Option Button 308">
              <controlPr defaultSize="0" autoFill="0" autoLine="0" autoPict="0">
                <anchor moveWithCells="1">
                  <from>
                    <xdr:col>7</xdr:col>
                    <xdr:colOff>190500</xdr:colOff>
                    <xdr:row>4</xdr:row>
                    <xdr:rowOff>76200</xdr:rowOff>
                  </from>
                  <to>
                    <xdr:col>8</xdr:col>
                    <xdr:colOff>171450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0" name="Option Button 309">
              <controlPr defaultSize="0" autoFill="0" autoLine="0" autoPict="0">
                <anchor moveWithCells="1">
                  <from>
                    <xdr:col>7</xdr:col>
                    <xdr:colOff>704850</xdr:colOff>
                    <xdr:row>4</xdr:row>
                    <xdr:rowOff>76200</xdr:rowOff>
                  </from>
                  <to>
                    <xdr:col>8</xdr:col>
                    <xdr:colOff>685800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1" name="Option Button 310">
              <controlPr defaultSize="0" autoFill="0" autoLine="0" autoPict="0">
                <anchor moveWithCells="1">
                  <from>
                    <xdr:col>8</xdr:col>
                    <xdr:colOff>361950</xdr:colOff>
                    <xdr:row>4</xdr:row>
                    <xdr:rowOff>76200</xdr:rowOff>
                  </from>
                  <to>
                    <xdr:col>8</xdr:col>
                    <xdr:colOff>1200150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2" name="Option Button 311">
              <controlPr defaultSize="0" autoFill="0" autoLine="0" autoPict="0">
                <anchor moveWithCells="1">
                  <from>
                    <xdr:col>8</xdr:col>
                    <xdr:colOff>876300</xdr:colOff>
                    <xdr:row>4</xdr:row>
                    <xdr:rowOff>76200</xdr:rowOff>
                  </from>
                  <to>
                    <xdr:col>8</xdr:col>
                    <xdr:colOff>1714500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3" name="Option Button 312">
              <controlPr defaultSize="0" autoFill="0" autoLine="0" autoPict="0">
                <anchor moveWithCells="1">
                  <from>
                    <xdr:col>8</xdr:col>
                    <xdr:colOff>1390650</xdr:colOff>
                    <xdr:row>4</xdr:row>
                    <xdr:rowOff>76200</xdr:rowOff>
                  </from>
                  <to>
                    <xdr:col>9</xdr:col>
                    <xdr:colOff>104775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4" name="Option Button 313">
              <controlPr defaultSize="0" autoFill="0" autoLine="0" autoPict="0">
                <anchor moveWithCells="1">
                  <from>
                    <xdr:col>8</xdr:col>
                    <xdr:colOff>1905000</xdr:colOff>
                    <xdr:row>4</xdr:row>
                    <xdr:rowOff>76200</xdr:rowOff>
                  </from>
                  <to>
                    <xdr:col>11</xdr:col>
                    <xdr:colOff>133350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5" name="Option Button 314">
              <controlPr defaultSize="0" autoFill="0" autoLine="0" autoPict="0">
                <anchor moveWithCells="1">
                  <from>
                    <xdr:col>10</xdr:col>
                    <xdr:colOff>57150</xdr:colOff>
                    <xdr:row>4</xdr:row>
                    <xdr:rowOff>76200</xdr:rowOff>
                  </from>
                  <to>
                    <xdr:col>13</xdr:col>
                    <xdr:colOff>152400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6" name="Group Box 316">
              <controlPr defaultSize="0" autoFill="0" autoPict="0">
                <anchor moveWithCells="1">
                  <from>
                    <xdr:col>3</xdr:col>
                    <xdr:colOff>438150</xdr:colOff>
                    <xdr:row>4</xdr:row>
                    <xdr:rowOff>57150</xdr:rowOff>
                  </from>
                  <to>
                    <xdr:col>15</xdr:col>
                    <xdr:colOff>228600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" name="Option Button 317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76200</xdr:rowOff>
                  </from>
                  <to>
                    <xdr:col>15</xdr:col>
                    <xdr:colOff>180975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8" name="Check Box 318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14</xdr:row>
                    <xdr:rowOff>28575</xdr:rowOff>
                  </from>
                  <to>
                    <xdr:col>12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9" name="Check Box 319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14</xdr:row>
                    <xdr:rowOff>38100</xdr:rowOff>
                  </from>
                  <to>
                    <xdr:col>15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0" name="Check Box 320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15</xdr:row>
                    <xdr:rowOff>28575</xdr:rowOff>
                  </from>
                  <to>
                    <xdr:col>12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1" name="Check Box 321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15</xdr:row>
                    <xdr:rowOff>38100</xdr:rowOff>
                  </from>
                  <to>
                    <xdr:col>15</xdr:col>
                    <xdr:colOff>95250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2" name="Check Box 322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16</xdr:row>
                    <xdr:rowOff>28575</xdr:rowOff>
                  </from>
                  <to>
                    <xdr:col>12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3" name="Check Box 323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16</xdr:row>
                    <xdr:rowOff>38100</xdr:rowOff>
                  </from>
                  <to>
                    <xdr:col>15</xdr:col>
                    <xdr:colOff>95250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4" name="Check Box 324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17</xdr:row>
                    <xdr:rowOff>28575</xdr:rowOff>
                  </from>
                  <to>
                    <xdr:col>12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5" name="Check Box 325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17</xdr:row>
                    <xdr:rowOff>38100</xdr:rowOff>
                  </from>
                  <to>
                    <xdr:col>15</xdr:col>
                    <xdr:colOff>95250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6" name="Check Box 326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18</xdr:row>
                    <xdr:rowOff>28575</xdr:rowOff>
                  </from>
                  <to>
                    <xdr:col>12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7" name="Check Box 327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18</xdr:row>
                    <xdr:rowOff>38100</xdr:rowOff>
                  </from>
                  <to>
                    <xdr:col>15</xdr:col>
                    <xdr:colOff>95250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8" name="Check Box 328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19</xdr:row>
                    <xdr:rowOff>28575</xdr:rowOff>
                  </from>
                  <to>
                    <xdr:col>12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39" name="Check Box 329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19</xdr:row>
                    <xdr:rowOff>38100</xdr:rowOff>
                  </from>
                  <to>
                    <xdr:col>15</xdr:col>
                    <xdr:colOff>95250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40" name="Check Box 330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20</xdr:row>
                    <xdr:rowOff>28575</xdr:rowOff>
                  </from>
                  <to>
                    <xdr:col>12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41" name="Check Box 331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20</xdr:row>
                    <xdr:rowOff>38100</xdr:rowOff>
                  </from>
                  <to>
                    <xdr:col>15</xdr:col>
                    <xdr:colOff>95250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42" name="Check Box 332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21</xdr:row>
                    <xdr:rowOff>28575</xdr:rowOff>
                  </from>
                  <to>
                    <xdr:col>12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43" name="Check Box 333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21</xdr:row>
                    <xdr:rowOff>38100</xdr:rowOff>
                  </from>
                  <to>
                    <xdr:col>15</xdr:col>
                    <xdr:colOff>95250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44" name="Check Box 334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22</xdr:row>
                    <xdr:rowOff>28575</xdr:rowOff>
                  </from>
                  <to>
                    <xdr:col>12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5" name="Check Box 335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22</xdr:row>
                    <xdr:rowOff>38100</xdr:rowOff>
                  </from>
                  <to>
                    <xdr:col>15</xdr:col>
                    <xdr:colOff>95250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46" name="Check Box 336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23</xdr:row>
                    <xdr:rowOff>28575</xdr:rowOff>
                  </from>
                  <to>
                    <xdr:col>12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47" name="Check Box 337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23</xdr:row>
                    <xdr:rowOff>38100</xdr:rowOff>
                  </from>
                  <to>
                    <xdr:col>15</xdr:col>
                    <xdr:colOff>95250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48" name="Check Box 338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24</xdr:row>
                    <xdr:rowOff>28575</xdr:rowOff>
                  </from>
                  <to>
                    <xdr:col>12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49" name="Check Box 339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24</xdr:row>
                    <xdr:rowOff>38100</xdr:rowOff>
                  </from>
                  <to>
                    <xdr:col>15</xdr:col>
                    <xdr:colOff>95250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50" name="Check Box 340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25</xdr:row>
                    <xdr:rowOff>28575</xdr:rowOff>
                  </from>
                  <to>
                    <xdr:col>12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51" name="Check Box 341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25</xdr:row>
                    <xdr:rowOff>38100</xdr:rowOff>
                  </from>
                  <to>
                    <xdr:col>15</xdr:col>
                    <xdr:colOff>95250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52" name="Check Box 342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26</xdr:row>
                    <xdr:rowOff>28575</xdr:rowOff>
                  </from>
                  <to>
                    <xdr:col>12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53" name="Check Box 343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26</xdr:row>
                    <xdr:rowOff>38100</xdr:rowOff>
                  </from>
                  <to>
                    <xdr:col>15</xdr:col>
                    <xdr:colOff>95250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54" name="Check Box 344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27</xdr:row>
                    <xdr:rowOff>28575</xdr:rowOff>
                  </from>
                  <to>
                    <xdr:col>12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55" name="Check Box 345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27</xdr:row>
                    <xdr:rowOff>38100</xdr:rowOff>
                  </from>
                  <to>
                    <xdr:col>15</xdr:col>
                    <xdr:colOff>95250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56" name="Check Box 346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28</xdr:row>
                    <xdr:rowOff>28575</xdr:rowOff>
                  </from>
                  <to>
                    <xdr:col>12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57" name="Check Box 347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28</xdr:row>
                    <xdr:rowOff>38100</xdr:rowOff>
                  </from>
                  <to>
                    <xdr:col>15</xdr:col>
                    <xdr:colOff>95250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58" name="Check Box 348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29</xdr:row>
                    <xdr:rowOff>28575</xdr:rowOff>
                  </from>
                  <to>
                    <xdr:col>12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59" name="Check Box 349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29</xdr:row>
                    <xdr:rowOff>38100</xdr:rowOff>
                  </from>
                  <to>
                    <xdr:col>15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60" name="Check Box 350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30</xdr:row>
                    <xdr:rowOff>28575</xdr:rowOff>
                  </from>
                  <to>
                    <xdr:col>12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61" name="Check Box 351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30</xdr:row>
                    <xdr:rowOff>38100</xdr:rowOff>
                  </from>
                  <to>
                    <xdr:col>15</xdr:col>
                    <xdr:colOff>95250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62" name="Check Box 352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31</xdr:row>
                    <xdr:rowOff>28575</xdr:rowOff>
                  </from>
                  <to>
                    <xdr:col>12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63" name="Check Box 353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31</xdr:row>
                    <xdr:rowOff>38100</xdr:rowOff>
                  </from>
                  <to>
                    <xdr:col>15</xdr:col>
                    <xdr:colOff>95250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64" name="Check Box 354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32</xdr:row>
                    <xdr:rowOff>28575</xdr:rowOff>
                  </from>
                  <to>
                    <xdr:col>12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65" name="Check Box 355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32</xdr:row>
                    <xdr:rowOff>38100</xdr:rowOff>
                  </from>
                  <to>
                    <xdr:col>15</xdr:col>
                    <xdr:colOff>95250</xdr:colOff>
                    <xdr:row>32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58"/>
  <sheetViews>
    <sheetView zoomScaleNormal="100" workbookViewId="0">
      <selection activeCell="D3" sqref="D3:H3"/>
    </sheetView>
  </sheetViews>
  <sheetFormatPr defaultRowHeight="13.5" x14ac:dyDescent="0.15"/>
  <cols>
    <col min="1" max="1" width="4.25" style="58" customWidth="1"/>
    <col min="2" max="2" width="2.375" style="63" customWidth="1"/>
    <col min="3" max="3" width="14.625" style="63" customWidth="1"/>
    <col min="4" max="4" width="7.75" style="63" customWidth="1"/>
    <col min="5" max="5" width="3.25" style="63" customWidth="1"/>
    <col min="6" max="6" width="7.75" style="63" customWidth="1"/>
    <col min="7" max="7" width="1" style="63" customWidth="1"/>
    <col min="8" max="8" width="11.25" style="63" customWidth="1"/>
    <col min="9" max="9" width="27.875" style="63" customWidth="1"/>
    <col min="10" max="10" width="3.125" style="63" customWidth="1"/>
    <col min="11" max="16" width="3.25" style="63" customWidth="1"/>
    <col min="17" max="17" width="3.75" style="63" customWidth="1"/>
    <col min="18" max="18" width="47.625" style="63" customWidth="1"/>
    <col min="19" max="19" width="2.375" style="63" customWidth="1"/>
    <col min="20" max="25" width="1.25" style="63" customWidth="1"/>
    <col min="26" max="62" width="1.25" style="67" customWidth="1"/>
    <col min="63" max="63" width="6.75" style="67" customWidth="1"/>
    <col min="64" max="68" width="6.75" style="63" customWidth="1"/>
    <col min="69" max="16384" width="9" style="63"/>
  </cols>
  <sheetData>
    <row r="1" spans="1:68" x14ac:dyDescent="0.15">
      <c r="B1" s="40" t="s">
        <v>0</v>
      </c>
      <c r="AU1" s="67" t="b">
        <v>1</v>
      </c>
    </row>
    <row r="2" spans="1:68" ht="28.5" customHeight="1" x14ac:dyDescent="0.15">
      <c r="C2" s="102" t="s">
        <v>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R2" s="42" t="s">
        <v>30</v>
      </c>
      <c r="Z2" s="67" t="s">
        <v>45</v>
      </c>
      <c r="AD2" s="39"/>
      <c r="AE2" s="39"/>
      <c r="AF2" s="39" t="str">
        <f>DBCS(Z2)</f>
        <v>※「訪問診療に関する記録書」</v>
      </c>
      <c r="AG2" s="39"/>
      <c r="AH2" s="39"/>
      <c r="AI2" s="39"/>
      <c r="AN2" s="39"/>
      <c r="BB2" s="67" t="s">
        <v>38</v>
      </c>
      <c r="BK2" s="67" t="s">
        <v>42</v>
      </c>
    </row>
    <row r="3" spans="1:68" ht="25.5" customHeight="1" x14ac:dyDescent="0.15">
      <c r="C3" s="64" t="s">
        <v>2</v>
      </c>
      <c r="D3" s="73"/>
      <c r="E3" s="73"/>
      <c r="F3" s="73"/>
      <c r="G3" s="73"/>
      <c r="H3" s="73"/>
      <c r="I3" s="64" t="s">
        <v>24</v>
      </c>
      <c r="J3" s="64"/>
      <c r="K3" s="64"/>
      <c r="L3" s="64"/>
      <c r="M3" s="64"/>
      <c r="N3" s="64"/>
      <c r="O3" s="64"/>
      <c r="R3" s="110" t="str">
        <f>S20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Z3" s="67" t="str">
        <f>"※「患者氏名」　"&amp;D3</f>
        <v>※「患者氏名」　</v>
      </c>
      <c r="AD3" s="39"/>
      <c r="AE3" s="39"/>
      <c r="AF3" s="39" t="str">
        <f t="shared" ref="AF3:AF6" si="0">DBCS(Z3)</f>
        <v>※「患者氏名」　</v>
      </c>
      <c r="AG3" s="39"/>
      <c r="AH3" s="39"/>
      <c r="AI3" s="39"/>
      <c r="AN3" s="39"/>
      <c r="AY3" s="39"/>
      <c r="AZ3" s="39"/>
      <c r="BB3" s="39" t="s">
        <v>38</v>
      </c>
      <c r="BK3" s="67" t="s">
        <v>42</v>
      </c>
    </row>
    <row r="4" spans="1:68" ht="25.5" customHeight="1" x14ac:dyDescent="0.15">
      <c r="C4" s="64" t="s">
        <v>3</v>
      </c>
      <c r="D4" s="44" t="s">
        <v>5</v>
      </c>
      <c r="E4" s="113"/>
      <c r="F4" s="113"/>
      <c r="G4" s="113"/>
      <c r="H4" s="45" t="s">
        <v>22</v>
      </c>
      <c r="I4" s="114"/>
      <c r="J4" s="114"/>
      <c r="K4" s="114"/>
      <c r="L4" s="114"/>
      <c r="M4" s="114"/>
      <c r="N4" s="114"/>
      <c r="O4" s="114"/>
      <c r="P4" s="114"/>
      <c r="R4" s="111"/>
      <c r="Z4" s="67" t="str">
        <f>"※「要介護度」　"&amp;AA4</f>
        <v>※「要介護度」　該当なし</v>
      </c>
      <c r="AA4" s="67" t="str">
        <f>AC4</f>
        <v>該当なし</v>
      </c>
      <c r="AB4" s="37">
        <v>8</v>
      </c>
      <c r="AC4" s="67" t="str">
        <f>CHOOSE(AB4,"要支援１","要支援２","要介護１","要介護２","要介護３","要介護４","要介護５","該当なし")</f>
        <v>該当なし</v>
      </c>
      <c r="AD4" s="39"/>
      <c r="AE4" s="39"/>
      <c r="AF4" s="39" t="str">
        <f t="shared" si="0"/>
        <v>※「要介護度」　該当なし</v>
      </c>
      <c r="AG4" s="39"/>
      <c r="AH4" s="39"/>
      <c r="AI4" s="39"/>
      <c r="AN4" s="39"/>
      <c r="AY4" s="39"/>
      <c r="AZ4" s="39"/>
      <c r="BA4" s="39"/>
      <c r="BB4" s="39" t="s">
        <v>38</v>
      </c>
      <c r="BK4" s="67" t="s">
        <v>42</v>
      </c>
    </row>
    <row r="5" spans="1:68" ht="25.5" customHeight="1" x14ac:dyDescent="0.15">
      <c r="C5" s="64" t="s">
        <v>4</v>
      </c>
      <c r="D5" s="6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R5" s="111"/>
      <c r="Z5" s="67" t="str">
        <f>"※「認知症の日常生活自立度」　"&amp;AA5</f>
        <v>※「認知症の日常生活自立度」　該当なし</v>
      </c>
      <c r="AA5" s="39" t="str">
        <f>AC5</f>
        <v>該当なし</v>
      </c>
      <c r="AB5" s="37">
        <v>10</v>
      </c>
      <c r="AC5" s="67" t="str">
        <f>CHOOSE(AB5,"I","II","IIa","IIb","III","IIIa","IIIb","IV","M","該当なし")</f>
        <v>該当なし</v>
      </c>
      <c r="AD5" s="39"/>
      <c r="AE5" s="39"/>
      <c r="AF5" s="39" t="str">
        <f t="shared" si="0"/>
        <v>※「認知症の日常生活自立度」　該当なし</v>
      </c>
      <c r="AG5" s="39"/>
      <c r="AH5" s="39"/>
      <c r="AI5" s="39"/>
      <c r="AN5" s="39"/>
      <c r="AY5" s="39"/>
      <c r="AZ5" s="39"/>
      <c r="BA5" s="39"/>
      <c r="BB5" s="39" t="s">
        <v>38</v>
      </c>
      <c r="BK5" s="67" t="s">
        <v>42</v>
      </c>
    </row>
    <row r="6" spans="1:68" ht="25.5" customHeight="1" x14ac:dyDescent="0.15">
      <c r="C6" s="64" t="s">
        <v>23</v>
      </c>
      <c r="D6" s="73">
        <f>患者1!D6</f>
        <v>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111"/>
      <c r="Z6" s="67" t="str">
        <f>"※「患者住所」　"&amp;D6</f>
        <v>※「患者住所」　0</v>
      </c>
      <c r="AD6" s="39"/>
      <c r="AE6" s="39"/>
      <c r="AF6" s="39" t="str">
        <f t="shared" si="0"/>
        <v>※「患者住所」　０</v>
      </c>
      <c r="AG6" s="39"/>
      <c r="AH6" s="39"/>
      <c r="AI6" s="39"/>
      <c r="AN6" s="39" t="b">
        <f>ISBLANK(D6)</f>
        <v>0</v>
      </c>
      <c r="AT6" s="67" t="str">
        <f>IF(AT5=TRUE,"２","")</f>
        <v/>
      </c>
      <c r="AU6" s="67" t="str">
        <f>IF(AU5=TRUE,"２ａ","")</f>
        <v/>
      </c>
      <c r="AV6" s="67" t="str">
        <f>IF(AV5=TRUE,"２ｂ","")</f>
        <v/>
      </c>
      <c r="AW6" s="67" t="str">
        <f>IF(AW5=TRUE,"３","")</f>
        <v/>
      </c>
      <c r="AX6" s="67" t="str">
        <f>IF(AX5=TRUE,"３ａ","")</f>
        <v/>
      </c>
      <c r="AY6" s="67" t="str">
        <f>IF(AY5=TRUE,"３ｂ","")</f>
        <v/>
      </c>
      <c r="AZ6" s="67" t="str">
        <f>IF(AZ5=TRUE,"４","")</f>
        <v/>
      </c>
      <c r="BA6" s="67" t="str">
        <f>IF(BA5=TRUE,"Ｍ","")</f>
        <v/>
      </c>
      <c r="BB6" s="39" t="s">
        <v>38</v>
      </c>
      <c r="BK6" s="67" t="s">
        <v>42</v>
      </c>
    </row>
    <row r="7" spans="1:68" ht="9" customHeight="1" x14ac:dyDescent="0.15">
      <c r="C7" s="6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R7" s="111"/>
      <c r="AD7" s="39"/>
      <c r="AE7" s="39"/>
      <c r="AF7" s="39"/>
      <c r="AG7" s="39"/>
      <c r="AH7" s="39"/>
      <c r="AI7" s="39"/>
      <c r="AN7" s="39"/>
      <c r="BB7" s="39" t="s">
        <v>38</v>
      </c>
      <c r="BG7" s="67" t="str">
        <f>IF(BG6=TRUE,"１","")</f>
        <v/>
      </c>
      <c r="BH7" s="67" t="str">
        <f>IF(BH6=TRUE,"２","")</f>
        <v/>
      </c>
      <c r="BI7" s="67" t="str">
        <f>IF(BI6=TRUE,"２ａ","")</f>
        <v/>
      </c>
      <c r="BJ7" s="67" t="str">
        <f>IF(BJ6=TRUE,"２ｂ","")</f>
        <v/>
      </c>
      <c r="BK7" s="67" t="s">
        <v>42</v>
      </c>
      <c r="BL7" s="63" t="str">
        <f>IF(BL6=TRUE,"３ａ","")</f>
        <v/>
      </c>
      <c r="BM7" s="63" t="str">
        <f>IF(BM6=TRUE,"３ｂ","")</f>
        <v/>
      </c>
      <c r="BN7" s="63" t="str">
        <f>IF(BN6=TRUE,"４","")</f>
        <v/>
      </c>
      <c r="BO7" s="63" t="str">
        <f>IF(BO6=TRUE,"Ｍ","")</f>
        <v/>
      </c>
      <c r="BP7" s="63" t="str">
        <f>IF(BP6=TRUE,"該当なし","")</f>
        <v/>
      </c>
    </row>
    <row r="8" spans="1:68" ht="25.5" customHeight="1" x14ac:dyDescent="0.15">
      <c r="C8" s="64" t="s">
        <v>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R8" s="111"/>
      <c r="AD8" s="39"/>
      <c r="AE8" s="39"/>
      <c r="AF8" s="39"/>
      <c r="AG8" s="39"/>
      <c r="AH8" s="39"/>
      <c r="AI8" s="39"/>
      <c r="AN8" s="39"/>
      <c r="BB8" s="39" t="s">
        <v>38</v>
      </c>
      <c r="BK8" s="67" t="s">
        <v>42</v>
      </c>
    </row>
    <row r="9" spans="1:68" ht="41.25" customHeight="1" x14ac:dyDescent="0.15"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R9" s="111"/>
      <c r="Z9" s="67" t="str">
        <f>"※「訪問診療が必要な理由」　"&amp;C9</f>
        <v>※「訪問診療が必要な理由」　</v>
      </c>
      <c r="AD9" s="39"/>
      <c r="AE9" s="39"/>
      <c r="AF9" s="39" t="str">
        <f t="shared" ref="AF9:AF10" si="1">DBCS(Z9)</f>
        <v>※「訪問診療が必要な理由」　</v>
      </c>
      <c r="AG9" s="39"/>
      <c r="AH9" s="39"/>
      <c r="AI9" s="39"/>
      <c r="AN9" s="39" t="b">
        <f>ISBLANK(C9)</f>
        <v>1</v>
      </c>
      <c r="BB9" s="39" t="s">
        <v>38</v>
      </c>
      <c r="BK9" s="67" t="s">
        <v>42</v>
      </c>
    </row>
    <row r="10" spans="1:68" ht="18" customHeight="1" x14ac:dyDescent="0.15">
      <c r="C10" s="64"/>
      <c r="D10" s="64"/>
      <c r="E10" s="64"/>
      <c r="F10" s="64"/>
      <c r="G10" s="64"/>
      <c r="H10" s="64"/>
      <c r="J10" s="47" t="s">
        <v>10</v>
      </c>
      <c r="K10" s="45">
        <f>患者1!K10</f>
        <v>0</v>
      </c>
      <c r="L10" s="45" t="s">
        <v>11</v>
      </c>
      <c r="M10" s="45">
        <f>患者1!M10</f>
        <v>0</v>
      </c>
      <c r="N10" s="45" t="s">
        <v>12</v>
      </c>
      <c r="O10" s="45">
        <f>患者1!O10</f>
        <v>0</v>
      </c>
      <c r="P10" s="45" t="s">
        <v>13</v>
      </c>
      <c r="R10" s="111"/>
      <c r="Z10" s="67" t="str">
        <f>"※「訪問診療を行った日」　"&amp;AA10</f>
        <v>※「訪問診療を行った日」　平成0年0月0日</v>
      </c>
      <c r="AA10" s="67" t="str">
        <f>J10&amp;K10&amp;L10&amp;M10&amp;N10&amp;O10&amp;P10</f>
        <v>平成0年0月0日</v>
      </c>
      <c r="AD10" s="39"/>
      <c r="AE10" s="39"/>
      <c r="AF10" s="39" t="str">
        <f t="shared" si="1"/>
        <v>※「訪問診療を行った日」　平成０年０月０日</v>
      </c>
      <c r="AG10" s="39"/>
      <c r="AH10" s="39"/>
      <c r="AI10" s="39"/>
      <c r="AN10" s="39"/>
      <c r="BB10" s="39" t="s">
        <v>38</v>
      </c>
      <c r="BK10" s="67" t="s">
        <v>42</v>
      </c>
    </row>
    <row r="11" spans="1:68" ht="10.5" customHeight="1" x14ac:dyDescent="0.15">
      <c r="C11" s="64"/>
      <c r="D11" s="64"/>
      <c r="E11" s="64"/>
      <c r="F11" s="64"/>
      <c r="G11" s="64"/>
      <c r="H11" s="64"/>
      <c r="J11" s="47"/>
      <c r="K11" s="64"/>
      <c r="L11" s="64"/>
      <c r="M11" s="64"/>
      <c r="N11" s="64"/>
      <c r="O11" s="64"/>
      <c r="P11" s="64"/>
      <c r="R11" s="111"/>
      <c r="AD11" s="39"/>
      <c r="AE11" s="39"/>
      <c r="AF11" s="39"/>
      <c r="AG11" s="39"/>
      <c r="AH11" s="39"/>
      <c r="AI11" s="39"/>
      <c r="AN11" s="39"/>
      <c r="BB11" s="39" t="s">
        <v>38</v>
      </c>
      <c r="BK11" s="67" t="s">
        <v>42</v>
      </c>
    </row>
    <row r="12" spans="1:68" ht="16.5" customHeight="1" x14ac:dyDescent="0.15">
      <c r="B12" s="48"/>
      <c r="C12" s="116" t="s">
        <v>7</v>
      </c>
      <c r="D12" s="118" t="s">
        <v>8</v>
      </c>
      <c r="E12" s="118"/>
      <c r="F12" s="119"/>
      <c r="G12" s="49"/>
      <c r="H12" s="104" t="s">
        <v>9</v>
      </c>
      <c r="I12" s="105"/>
      <c r="J12" s="108" t="s">
        <v>15</v>
      </c>
      <c r="K12" s="104"/>
      <c r="L12" s="104"/>
      <c r="M12" s="104"/>
      <c r="N12" s="105"/>
      <c r="O12" s="104" t="s">
        <v>17</v>
      </c>
      <c r="P12" s="105"/>
      <c r="R12" s="111"/>
      <c r="Z12" s="67" t="s">
        <v>25</v>
      </c>
      <c r="AA12" s="67" t="s">
        <v>26</v>
      </c>
      <c r="AB12" s="67" t="s">
        <v>27</v>
      </c>
      <c r="AC12" s="67" t="s">
        <v>28</v>
      </c>
      <c r="AD12" s="39"/>
      <c r="AE12" s="39"/>
      <c r="AF12" s="39" t="str">
        <f t="shared" ref="AF12:AI12" si="2">DBCS(Z12)</f>
        <v>※「患者氏名（同一建物居住者）」　</v>
      </c>
      <c r="AG12" s="39" t="str">
        <f t="shared" si="2"/>
        <v>※「診療時間（開始時刻及び終了時間）」　</v>
      </c>
      <c r="AH12" s="39" t="str">
        <f t="shared" si="2"/>
        <v>※「診療場所」　</v>
      </c>
      <c r="AI12" s="39" t="str">
        <f t="shared" si="2"/>
        <v>※「在宅訪問診療料２、往診料」　</v>
      </c>
      <c r="AN12" s="39"/>
      <c r="BB12" s="39" t="s">
        <v>38</v>
      </c>
      <c r="BK12" s="67" t="s">
        <v>42</v>
      </c>
    </row>
    <row r="13" spans="1:68" x14ac:dyDescent="0.15">
      <c r="B13" s="48"/>
      <c r="C13" s="117"/>
      <c r="D13" s="106" t="s">
        <v>14</v>
      </c>
      <c r="E13" s="106"/>
      <c r="F13" s="107"/>
      <c r="G13" s="66"/>
      <c r="H13" s="106"/>
      <c r="I13" s="107"/>
      <c r="J13" s="109" t="s">
        <v>16</v>
      </c>
      <c r="K13" s="106"/>
      <c r="L13" s="106"/>
      <c r="M13" s="106"/>
      <c r="N13" s="107"/>
      <c r="O13" s="106"/>
      <c r="P13" s="107"/>
      <c r="R13" s="111"/>
      <c r="AD13" s="39"/>
      <c r="AE13" s="39"/>
      <c r="AF13" s="39"/>
      <c r="AG13" s="39"/>
      <c r="AH13" s="39"/>
      <c r="AI13" s="39"/>
      <c r="AN13" s="39" t="s">
        <v>39</v>
      </c>
      <c r="AO13" s="67" t="s">
        <v>40</v>
      </c>
      <c r="AT13" s="67" t="s">
        <v>29</v>
      </c>
      <c r="AU13" s="67" t="s">
        <v>32</v>
      </c>
      <c r="AV13" s="67" t="s">
        <v>33</v>
      </c>
      <c r="BB13" s="39" t="s">
        <v>38</v>
      </c>
      <c r="BK13" s="67" t="s">
        <v>42</v>
      </c>
    </row>
    <row r="14" spans="1:68" ht="22.5" customHeight="1" x14ac:dyDescent="0.15">
      <c r="A14" s="58">
        <v>1</v>
      </c>
      <c r="B14" s="48"/>
      <c r="C14" s="21" t="str">
        <f>IF(患者1!AN14&lt;&gt;TRUE,患者1!C14,"")</f>
        <v/>
      </c>
      <c r="D14" s="22" t="str">
        <f>IF(患者1!AN14&lt;&gt;TRUE,患者1!D14,"")</f>
        <v/>
      </c>
      <c r="E14" s="23" t="s">
        <v>35</v>
      </c>
      <c r="F14" s="24" t="str">
        <f>IF(患者1!AN14&lt;&gt;TRUE,患者1!F14,"")</f>
        <v/>
      </c>
      <c r="G14" s="25"/>
      <c r="H14" s="96" t="str">
        <f>IF(患者1!AN14&lt;&gt;TRUE,患者1!H14,"")</f>
        <v/>
      </c>
      <c r="I14" s="97"/>
      <c r="J14" s="98"/>
      <c r="K14" s="99"/>
      <c r="L14" s="99"/>
      <c r="M14" s="99"/>
      <c r="N14" s="100"/>
      <c r="O14" s="98"/>
      <c r="P14" s="100"/>
      <c r="R14" s="111"/>
      <c r="AD14" s="39"/>
      <c r="AE14" s="39"/>
      <c r="AF14" s="39"/>
      <c r="AG14" s="39"/>
      <c r="AH14" s="39"/>
      <c r="AI14" s="39"/>
      <c r="AN14" s="39" t="b">
        <f>ISBLANK(C14)</f>
        <v>0</v>
      </c>
      <c r="AO14" s="67" t="b">
        <f>ISBLANK(H14)</f>
        <v>0</v>
      </c>
      <c r="AR14" s="67" t="b">
        <f t="shared" ref="AR14:AR33" si="3">ISBLANK(C14)</f>
        <v>0</v>
      </c>
      <c r="AU14" s="39" t="b">
        <f>患者1!AU14</f>
        <v>0</v>
      </c>
      <c r="AV14" s="39" t="b">
        <f>患者1!AV14</f>
        <v>0</v>
      </c>
      <c r="AW14" s="67" t="str">
        <f>IF(AU14=TRUE,"在宅患者訪問診療料２","")</f>
        <v/>
      </c>
      <c r="AX14" s="67" t="str">
        <f>IF(AV14=TRUE,"往診料","")</f>
        <v/>
      </c>
      <c r="AZ14" s="67">
        <f>IF(AN14&lt;&gt;TRUE,1,0)</f>
        <v>1</v>
      </c>
      <c r="BA14" s="39">
        <f>IF(AO14&lt;&gt;TRUE,1,0)</f>
        <v>1</v>
      </c>
      <c r="BB14" s="39" t="s">
        <v>38</v>
      </c>
      <c r="BK14" s="67" t="s">
        <v>42</v>
      </c>
    </row>
    <row r="15" spans="1:68" ht="22.5" customHeight="1" x14ac:dyDescent="0.15">
      <c r="A15" s="58">
        <v>2</v>
      </c>
      <c r="B15" s="48"/>
      <c r="C15" s="21" t="str">
        <f>IF(患者1!AN15&lt;&gt;TRUE,患者1!C15,"")</f>
        <v/>
      </c>
      <c r="D15" s="22" t="str">
        <f>IF(患者1!AN15&lt;&gt;TRUE,患者1!D15,"")</f>
        <v/>
      </c>
      <c r="E15" s="23" t="s">
        <v>35</v>
      </c>
      <c r="F15" s="24" t="str">
        <f>IF(患者1!AN15&lt;&gt;TRUE,患者1!F15,"")</f>
        <v/>
      </c>
      <c r="G15" s="25"/>
      <c r="H15" s="96" t="str">
        <f>IF(患者1!AN15&lt;&gt;TRUE,患者1!H15,"")</f>
        <v/>
      </c>
      <c r="I15" s="97"/>
      <c r="J15" s="98"/>
      <c r="K15" s="99"/>
      <c r="L15" s="99"/>
      <c r="M15" s="99"/>
      <c r="N15" s="100"/>
      <c r="O15" s="98"/>
      <c r="P15" s="100"/>
      <c r="R15" s="111"/>
      <c r="AD15" s="39"/>
      <c r="AE15" s="39"/>
      <c r="AF15" s="39"/>
      <c r="AG15" s="39"/>
      <c r="AH15" s="39"/>
      <c r="AI15" s="39"/>
      <c r="AN15" s="39" t="b">
        <f t="shared" ref="AN15:AN33" si="4">ISBLANK(C15)</f>
        <v>0</v>
      </c>
      <c r="AO15" s="67" t="b">
        <f t="shared" ref="AO15:AO33" si="5">ISBLANK(H15)</f>
        <v>0</v>
      </c>
      <c r="AR15" s="67" t="b">
        <f t="shared" si="3"/>
        <v>0</v>
      </c>
      <c r="AU15" s="39" t="b">
        <f>患者1!AU15</f>
        <v>0</v>
      </c>
      <c r="AV15" s="39" t="b">
        <f>患者1!AV15</f>
        <v>0</v>
      </c>
      <c r="AW15" s="67" t="str">
        <f t="shared" ref="AW15:AW33" si="6">IF(AU15=TRUE,"在宅患者訪問診療料２","")</f>
        <v/>
      </c>
      <c r="AX15" s="67" t="str">
        <f t="shared" ref="AX15:AX18" si="7">IF(AV15=TRUE,"往診料","")</f>
        <v/>
      </c>
      <c r="AZ15" s="39">
        <f t="shared" ref="AZ15:BA33" si="8">IF(AN15&lt;&gt;TRUE,1,0)</f>
        <v>1</v>
      </c>
      <c r="BA15" s="39">
        <f t="shared" si="8"/>
        <v>1</v>
      </c>
      <c r="BB15" s="39" t="s">
        <v>38</v>
      </c>
      <c r="BK15" s="67" t="s">
        <v>42</v>
      </c>
    </row>
    <row r="16" spans="1:68" ht="22.5" customHeight="1" x14ac:dyDescent="0.15">
      <c r="A16" s="58">
        <v>3</v>
      </c>
      <c r="B16" s="48"/>
      <c r="C16" s="21" t="str">
        <f>IF(患者1!AN16&lt;&gt;TRUE,患者1!C16,"")</f>
        <v/>
      </c>
      <c r="D16" s="22" t="str">
        <f>IF(患者1!AN16&lt;&gt;TRUE,患者1!D16,"")</f>
        <v/>
      </c>
      <c r="E16" s="23" t="s">
        <v>35</v>
      </c>
      <c r="F16" s="24" t="str">
        <f>IF(患者1!AN16&lt;&gt;TRUE,患者1!F16,"")</f>
        <v/>
      </c>
      <c r="G16" s="25"/>
      <c r="H16" s="96" t="str">
        <f>IF(患者1!AN16&lt;&gt;TRUE,患者1!H16,"")</f>
        <v/>
      </c>
      <c r="I16" s="97"/>
      <c r="J16" s="98"/>
      <c r="K16" s="99"/>
      <c r="L16" s="99"/>
      <c r="M16" s="99"/>
      <c r="N16" s="100"/>
      <c r="O16" s="98"/>
      <c r="P16" s="100"/>
      <c r="R16" s="111"/>
      <c r="AD16" s="39"/>
      <c r="AE16" s="39"/>
      <c r="AF16" s="39"/>
      <c r="AG16" s="39"/>
      <c r="AH16" s="39"/>
      <c r="AI16" s="39"/>
      <c r="AN16" s="39" t="b">
        <f t="shared" si="4"/>
        <v>0</v>
      </c>
      <c r="AO16" s="67" t="b">
        <f t="shared" si="5"/>
        <v>0</v>
      </c>
      <c r="AR16" s="67" t="b">
        <f t="shared" si="3"/>
        <v>0</v>
      </c>
      <c r="AU16" s="39" t="b">
        <f>患者1!AU16</f>
        <v>0</v>
      </c>
      <c r="AV16" s="39" t="b">
        <f>患者1!AV16</f>
        <v>0</v>
      </c>
      <c r="AW16" s="67" t="str">
        <f t="shared" si="6"/>
        <v/>
      </c>
      <c r="AX16" s="67" t="str">
        <f t="shared" si="7"/>
        <v/>
      </c>
      <c r="AZ16" s="39">
        <f t="shared" si="8"/>
        <v>1</v>
      </c>
      <c r="BA16" s="39">
        <f t="shared" si="8"/>
        <v>1</v>
      </c>
      <c r="BB16" s="39" t="s">
        <v>38</v>
      </c>
      <c r="BK16" s="67" t="s">
        <v>42</v>
      </c>
    </row>
    <row r="17" spans="1:63" s="67" customFormat="1" ht="22.5" customHeight="1" x14ac:dyDescent="0.15">
      <c r="A17" s="58">
        <v>4</v>
      </c>
      <c r="B17" s="48"/>
      <c r="C17" s="21" t="str">
        <f>IF(患者1!AN17&lt;&gt;TRUE,患者1!C17,"")</f>
        <v/>
      </c>
      <c r="D17" s="22" t="str">
        <f>IF(患者1!AN17&lt;&gt;TRUE,患者1!D17,"")</f>
        <v/>
      </c>
      <c r="E17" s="23" t="s">
        <v>35</v>
      </c>
      <c r="F17" s="24" t="str">
        <f>IF(患者1!AN17&lt;&gt;TRUE,患者1!F17,"")</f>
        <v/>
      </c>
      <c r="G17" s="25"/>
      <c r="H17" s="96" t="str">
        <f>IF(患者1!AN17&lt;&gt;TRUE,患者1!H17,"")</f>
        <v/>
      </c>
      <c r="I17" s="97"/>
      <c r="J17" s="98"/>
      <c r="K17" s="99"/>
      <c r="L17" s="99"/>
      <c r="M17" s="99"/>
      <c r="N17" s="100"/>
      <c r="O17" s="98"/>
      <c r="P17" s="100"/>
      <c r="Q17" s="63"/>
      <c r="R17" s="111"/>
      <c r="S17" s="63"/>
      <c r="T17" s="63"/>
      <c r="U17" s="63"/>
      <c r="V17" s="63"/>
      <c r="W17" s="63"/>
      <c r="X17" s="63"/>
      <c r="Y17" s="63"/>
      <c r="AD17" s="39"/>
      <c r="AE17" s="39"/>
      <c r="AF17" s="39"/>
      <c r="AG17" s="39"/>
      <c r="AH17" s="39"/>
      <c r="AI17" s="39"/>
      <c r="AN17" s="39" t="b">
        <f t="shared" si="4"/>
        <v>0</v>
      </c>
      <c r="AO17" s="67" t="b">
        <f t="shared" si="5"/>
        <v>0</v>
      </c>
      <c r="AR17" s="67" t="b">
        <f t="shared" si="3"/>
        <v>0</v>
      </c>
      <c r="AU17" s="39" t="b">
        <f>患者1!AU17</f>
        <v>0</v>
      </c>
      <c r="AV17" s="39" t="b">
        <f>患者1!AV17</f>
        <v>0</v>
      </c>
      <c r="AW17" s="67" t="str">
        <f t="shared" si="6"/>
        <v/>
      </c>
      <c r="AX17" s="67" t="str">
        <f t="shared" si="7"/>
        <v/>
      </c>
      <c r="AZ17" s="39">
        <f t="shared" si="8"/>
        <v>1</v>
      </c>
      <c r="BA17" s="39">
        <f t="shared" si="8"/>
        <v>1</v>
      </c>
      <c r="BB17" s="39" t="s">
        <v>38</v>
      </c>
      <c r="BK17" s="67" t="s">
        <v>42</v>
      </c>
    </row>
    <row r="18" spans="1:63" s="67" customFormat="1" ht="22.5" customHeight="1" x14ac:dyDescent="0.15">
      <c r="A18" s="58">
        <v>5</v>
      </c>
      <c r="B18" s="48"/>
      <c r="C18" s="21" t="str">
        <f>IF(患者1!AN18&lt;&gt;TRUE,患者1!C18,"")</f>
        <v/>
      </c>
      <c r="D18" s="22" t="str">
        <f>IF(患者1!AN18&lt;&gt;TRUE,患者1!D18,"")</f>
        <v/>
      </c>
      <c r="E18" s="23" t="s">
        <v>35</v>
      </c>
      <c r="F18" s="24" t="str">
        <f>IF(患者1!AN18&lt;&gt;TRUE,患者1!F18,"")</f>
        <v/>
      </c>
      <c r="G18" s="25"/>
      <c r="H18" s="96" t="str">
        <f>IF(患者1!AN18&lt;&gt;TRUE,患者1!H18,"")</f>
        <v/>
      </c>
      <c r="I18" s="97"/>
      <c r="J18" s="98"/>
      <c r="K18" s="99"/>
      <c r="L18" s="99"/>
      <c r="M18" s="99"/>
      <c r="N18" s="100"/>
      <c r="O18" s="98"/>
      <c r="P18" s="100"/>
      <c r="Q18" s="63"/>
      <c r="R18" s="111"/>
      <c r="S18" s="63"/>
      <c r="T18" s="63"/>
      <c r="U18" s="63"/>
      <c r="V18" s="63"/>
      <c r="W18" s="63"/>
      <c r="X18" s="63"/>
      <c r="Y18" s="63"/>
      <c r="AD18" s="39"/>
      <c r="AE18" s="39"/>
      <c r="AF18" s="39"/>
      <c r="AG18" s="39"/>
      <c r="AH18" s="39"/>
      <c r="AI18" s="39"/>
      <c r="AN18" s="39" t="b">
        <f t="shared" si="4"/>
        <v>0</v>
      </c>
      <c r="AO18" s="67" t="b">
        <f t="shared" si="5"/>
        <v>0</v>
      </c>
      <c r="AR18" s="67" t="b">
        <f t="shared" si="3"/>
        <v>0</v>
      </c>
      <c r="AU18" s="39" t="b">
        <f>患者1!AU18</f>
        <v>0</v>
      </c>
      <c r="AV18" s="39" t="b">
        <f>患者1!AV18</f>
        <v>0</v>
      </c>
      <c r="AW18" s="67" t="str">
        <f t="shared" si="6"/>
        <v/>
      </c>
      <c r="AX18" s="67" t="str">
        <f t="shared" si="7"/>
        <v/>
      </c>
      <c r="AZ18" s="39">
        <f t="shared" si="8"/>
        <v>1</v>
      </c>
      <c r="BA18" s="39">
        <f t="shared" si="8"/>
        <v>1</v>
      </c>
      <c r="BB18" s="39" t="s">
        <v>38</v>
      </c>
      <c r="BK18" s="67" t="s">
        <v>42</v>
      </c>
    </row>
    <row r="19" spans="1:63" s="67" customFormat="1" ht="22.5" customHeight="1" x14ac:dyDescent="0.15">
      <c r="A19" s="58">
        <v>6</v>
      </c>
      <c r="B19" s="48"/>
      <c r="C19" s="21" t="str">
        <f>IF(患者1!AN19&lt;&gt;TRUE,患者1!C19,"")</f>
        <v/>
      </c>
      <c r="D19" s="22" t="str">
        <f>IF(患者1!AN19&lt;&gt;TRUE,患者1!D19,"")</f>
        <v/>
      </c>
      <c r="E19" s="23" t="s">
        <v>35</v>
      </c>
      <c r="F19" s="24" t="str">
        <f>IF(患者1!AN19&lt;&gt;TRUE,患者1!F19,"")</f>
        <v/>
      </c>
      <c r="G19" s="25"/>
      <c r="H19" s="96" t="str">
        <f>IF(患者1!AN19&lt;&gt;TRUE,患者1!H19,"")</f>
        <v/>
      </c>
      <c r="I19" s="97"/>
      <c r="J19" s="98"/>
      <c r="K19" s="99"/>
      <c r="L19" s="99"/>
      <c r="M19" s="99"/>
      <c r="N19" s="100"/>
      <c r="O19" s="98"/>
      <c r="P19" s="100"/>
      <c r="Q19" s="63"/>
      <c r="R19" s="112"/>
      <c r="S19" s="63"/>
      <c r="T19" s="63"/>
      <c r="U19" s="63"/>
      <c r="V19" s="63"/>
      <c r="W19" s="63"/>
      <c r="X19" s="63"/>
      <c r="Y19" s="63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 t="b">
        <f t="shared" si="4"/>
        <v>0</v>
      </c>
      <c r="AO19" s="67" t="b">
        <f t="shared" si="5"/>
        <v>0</v>
      </c>
      <c r="AR19" s="67" t="b">
        <f t="shared" si="3"/>
        <v>0</v>
      </c>
      <c r="AU19" s="39" t="b">
        <f>患者1!AU19</f>
        <v>0</v>
      </c>
      <c r="AV19" s="39" t="b">
        <f>患者1!AV19</f>
        <v>0</v>
      </c>
      <c r="AW19" s="67" t="str">
        <f t="shared" si="6"/>
        <v/>
      </c>
      <c r="AZ19" s="39">
        <f t="shared" si="8"/>
        <v>1</v>
      </c>
      <c r="BA19" s="39">
        <f t="shared" si="8"/>
        <v>1</v>
      </c>
      <c r="BB19" s="39" t="s">
        <v>38</v>
      </c>
      <c r="BK19" s="67" t="s">
        <v>42</v>
      </c>
    </row>
    <row r="20" spans="1:63" s="67" customFormat="1" ht="22.5" customHeight="1" x14ac:dyDescent="0.15">
      <c r="A20" s="58">
        <v>7</v>
      </c>
      <c r="B20" s="48"/>
      <c r="C20" s="21" t="str">
        <f>IF(患者1!AN20&lt;&gt;TRUE,患者1!C20,"")</f>
        <v/>
      </c>
      <c r="D20" s="22" t="str">
        <f>IF(患者1!AN20&lt;&gt;TRUE,患者1!D20,"")</f>
        <v/>
      </c>
      <c r="E20" s="23" t="s">
        <v>35</v>
      </c>
      <c r="F20" s="24" t="str">
        <f>IF(患者1!AN20&lt;&gt;TRUE,患者1!F20,"")</f>
        <v/>
      </c>
      <c r="G20" s="25"/>
      <c r="H20" s="96" t="str">
        <f>IF(患者1!AN20&lt;&gt;TRUE,患者1!H20,"")</f>
        <v/>
      </c>
      <c r="I20" s="97"/>
      <c r="J20" s="98"/>
      <c r="K20" s="99"/>
      <c r="L20" s="99"/>
      <c r="M20" s="99"/>
      <c r="N20" s="100"/>
      <c r="O20" s="98"/>
      <c r="P20" s="100"/>
      <c r="Q20" s="63"/>
      <c r="R20" s="63"/>
      <c r="S20" s="63" t="str">
        <f>AF47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T20" s="63" t="s">
        <v>37</v>
      </c>
      <c r="U20" s="63"/>
      <c r="V20" s="63"/>
      <c r="W20" s="63"/>
      <c r="X20" s="63"/>
      <c r="Y20" s="63" t="s">
        <v>36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 t="b">
        <f t="shared" si="4"/>
        <v>0</v>
      </c>
      <c r="AO20" s="67" t="b">
        <f t="shared" si="5"/>
        <v>0</v>
      </c>
      <c r="AR20" s="67" t="b">
        <f t="shared" si="3"/>
        <v>0</v>
      </c>
      <c r="AU20" s="39" t="b">
        <f>患者1!AU20</f>
        <v>0</v>
      </c>
      <c r="AV20" s="39" t="b">
        <f>患者1!AV20</f>
        <v>0</v>
      </c>
      <c r="AW20" s="67" t="str">
        <f t="shared" si="6"/>
        <v/>
      </c>
      <c r="AY20" s="39"/>
      <c r="AZ20" s="39">
        <f t="shared" si="8"/>
        <v>1</v>
      </c>
      <c r="BA20" s="39">
        <f t="shared" si="8"/>
        <v>1</v>
      </c>
      <c r="BB20" s="39" t="s">
        <v>38</v>
      </c>
      <c r="BK20" s="67" t="s">
        <v>42</v>
      </c>
    </row>
    <row r="21" spans="1:63" s="67" customFormat="1" ht="22.5" customHeight="1" x14ac:dyDescent="0.15">
      <c r="A21" s="58">
        <v>8</v>
      </c>
      <c r="B21" s="48"/>
      <c r="C21" s="21" t="str">
        <f>IF(患者1!AN21&lt;&gt;TRUE,患者1!C21,"")</f>
        <v/>
      </c>
      <c r="D21" s="22" t="str">
        <f>IF(患者1!AN21&lt;&gt;TRUE,患者1!D21,"")</f>
        <v/>
      </c>
      <c r="E21" s="23" t="s">
        <v>35</v>
      </c>
      <c r="F21" s="24" t="str">
        <f>IF(患者1!AN21&lt;&gt;TRUE,患者1!F21,"")</f>
        <v/>
      </c>
      <c r="G21" s="25"/>
      <c r="H21" s="96" t="str">
        <f>IF(患者1!AN21&lt;&gt;TRUE,患者1!H21,"")</f>
        <v/>
      </c>
      <c r="I21" s="97"/>
      <c r="J21" s="98"/>
      <c r="K21" s="99"/>
      <c r="L21" s="99"/>
      <c r="M21" s="99"/>
      <c r="N21" s="100"/>
      <c r="O21" s="98"/>
      <c r="P21" s="100"/>
      <c r="Q21" s="63"/>
      <c r="R21" s="45" t="s">
        <v>31</v>
      </c>
      <c r="S21" s="63"/>
      <c r="T21" s="63"/>
      <c r="U21" s="63"/>
      <c r="V21" s="63"/>
      <c r="W21" s="63"/>
      <c r="X21" s="63"/>
      <c r="Y21" s="63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 t="b">
        <f t="shared" si="4"/>
        <v>0</v>
      </c>
      <c r="AO21" s="67" t="b">
        <f t="shared" si="5"/>
        <v>0</v>
      </c>
      <c r="AR21" s="67" t="b">
        <f t="shared" si="3"/>
        <v>0</v>
      </c>
      <c r="AU21" s="39" t="b">
        <f>患者1!AU21</f>
        <v>0</v>
      </c>
      <c r="AV21" s="39" t="b">
        <f>患者1!AV21</f>
        <v>0</v>
      </c>
      <c r="AW21" s="67" t="str">
        <f t="shared" si="6"/>
        <v/>
      </c>
      <c r="AY21" s="39"/>
      <c r="AZ21" s="39">
        <f t="shared" si="8"/>
        <v>1</v>
      </c>
      <c r="BA21" s="39">
        <f t="shared" si="8"/>
        <v>1</v>
      </c>
      <c r="BB21" s="39" t="s">
        <v>38</v>
      </c>
      <c r="BK21" s="67" t="s">
        <v>42</v>
      </c>
    </row>
    <row r="22" spans="1:63" s="67" customFormat="1" ht="22.5" customHeight="1" x14ac:dyDescent="0.15">
      <c r="A22" s="58">
        <v>9</v>
      </c>
      <c r="B22" s="48"/>
      <c r="C22" s="21" t="str">
        <f>IF(患者1!AN22&lt;&gt;TRUE,患者1!C22,"")</f>
        <v/>
      </c>
      <c r="D22" s="22" t="str">
        <f>IF(患者1!AN22&lt;&gt;TRUE,患者1!D22,"")</f>
        <v/>
      </c>
      <c r="E22" s="23" t="s">
        <v>35</v>
      </c>
      <c r="F22" s="24" t="str">
        <f>IF(患者1!AN22&lt;&gt;TRUE,患者1!F22,"")</f>
        <v/>
      </c>
      <c r="G22" s="25"/>
      <c r="H22" s="96" t="str">
        <f>IF(患者1!AN22&lt;&gt;TRUE,患者1!H22,"")</f>
        <v/>
      </c>
      <c r="I22" s="97"/>
      <c r="J22" s="98"/>
      <c r="K22" s="99"/>
      <c r="L22" s="99"/>
      <c r="M22" s="99"/>
      <c r="N22" s="100"/>
      <c r="O22" s="98"/>
      <c r="P22" s="100"/>
      <c r="Q22" s="63"/>
      <c r="R22" s="63"/>
      <c r="S22" s="63"/>
      <c r="T22" s="63"/>
      <c r="U22" s="63"/>
      <c r="V22" s="63"/>
      <c r="W22" s="63"/>
      <c r="X22" s="63"/>
      <c r="Y22" s="63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 t="b">
        <f t="shared" si="4"/>
        <v>0</v>
      </c>
      <c r="AO22" s="67" t="b">
        <f t="shared" si="5"/>
        <v>0</v>
      </c>
      <c r="AR22" s="67" t="b">
        <f t="shared" si="3"/>
        <v>0</v>
      </c>
      <c r="AU22" s="39" t="b">
        <f>患者1!AU22</f>
        <v>0</v>
      </c>
      <c r="AV22" s="39" t="b">
        <f>患者1!AV22</f>
        <v>0</v>
      </c>
      <c r="AW22" s="67" t="str">
        <f t="shared" si="6"/>
        <v/>
      </c>
      <c r="AY22" s="39"/>
      <c r="AZ22" s="39">
        <f t="shared" si="8"/>
        <v>1</v>
      </c>
      <c r="BA22" s="39">
        <f t="shared" si="8"/>
        <v>1</v>
      </c>
      <c r="BB22" s="39" t="s">
        <v>38</v>
      </c>
      <c r="BK22" s="67" t="s">
        <v>42</v>
      </c>
    </row>
    <row r="23" spans="1:63" s="67" customFormat="1" ht="22.5" customHeight="1" x14ac:dyDescent="0.15">
      <c r="A23" s="58">
        <v>10</v>
      </c>
      <c r="B23" s="48"/>
      <c r="C23" s="21" t="str">
        <f>IF(患者1!AN23&lt;&gt;TRUE,患者1!C23,"")</f>
        <v/>
      </c>
      <c r="D23" s="22" t="str">
        <f>IF(患者1!AN23&lt;&gt;TRUE,患者1!D23,"")</f>
        <v/>
      </c>
      <c r="E23" s="23" t="s">
        <v>35</v>
      </c>
      <c r="F23" s="24" t="str">
        <f>IF(患者1!AN23&lt;&gt;TRUE,患者1!F23,"")</f>
        <v/>
      </c>
      <c r="G23" s="25"/>
      <c r="H23" s="96" t="str">
        <f>IF(患者1!AN23&lt;&gt;TRUE,患者1!H23,"")</f>
        <v/>
      </c>
      <c r="I23" s="97"/>
      <c r="J23" s="98"/>
      <c r="K23" s="99"/>
      <c r="L23" s="99"/>
      <c r="M23" s="99"/>
      <c r="N23" s="100"/>
      <c r="O23" s="98"/>
      <c r="P23" s="100"/>
      <c r="Q23" s="63"/>
      <c r="R23" s="59" t="s">
        <v>44</v>
      </c>
      <c r="S23" s="63"/>
      <c r="T23" s="63"/>
      <c r="U23" s="63"/>
      <c r="V23" s="63"/>
      <c r="W23" s="63"/>
      <c r="X23" s="63"/>
      <c r="Y23" s="63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 t="b">
        <f t="shared" si="4"/>
        <v>0</v>
      </c>
      <c r="AO23" s="67" t="b">
        <f t="shared" si="5"/>
        <v>0</v>
      </c>
      <c r="AR23" s="67" t="b">
        <f t="shared" si="3"/>
        <v>0</v>
      </c>
      <c r="AU23" s="39" t="b">
        <f>患者1!AU23</f>
        <v>0</v>
      </c>
      <c r="AV23" s="39" t="b">
        <f>患者1!AV23</f>
        <v>0</v>
      </c>
      <c r="AW23" s="67" t="str">
        <f t="shared" si="6"/>
        <v/>
      </c>
      <c r="AY23" s="39"/>
      <c r="AZ23" s="39">
        <f t="shared" si="8"/>
        <v>1</v>
      </c>
      <c r="BA23" s="39">
        <f t="shared" si="8"/>
        <v>1</v>
      </c>
      <c r="BB23" s="39" t="s">
        <v>38</v>
      </c>
      <c r="BK23" s="67" t="s">
        <v>42</v>
      </c>
    </row>
    <row r="24" spans="1:63" s="67" customFormat="1" ht="22.5" customHeight="1" x14ac:dyDescent="0.15">
      <c r="A24" s="58">
        <v>11</v>
      </c>
      <c r="B24" s="48"/>
      <c r="C24" s="21" t="str">
        <f>IF(患者1!AN24&lt;&gt;TRUE,患者1!C24,"")</f>
        <v/>
      </c>
      <c r="D24" s="22" t="str">
        <f>IF(患者1!AN24&lt;&gt;TRUE,患者1!D24,"")</f>
        <v/>
      </c>
      <c r="E24" s="23" t="s">
        <v>35</v>
      </c>
      <c r="F24" s="24" t="str">
        <f>IF(患者1!AN24&lt;&gt;TRUE,患者1!F24,"")</f>
        <v/>
      </c>
      <c r="G24" s="25"/>
      <c r="H24" s="96" t="str">
        <f>IF(患者1!AN24&lt;&gt;TRUE,患者1!H24,"")</f>
        <v/>
      </c>
      <c r="I24" s="97"/>
      <c r="J24" s="98"/>
      <c r="K24" s="99"/>
      <c r="L24" s="99"/>
      <c r="M24" s="99"/>
      <c r="N24" s="100"/>
      <c r="O24" s="98"/>
      <c r="P24" s="100"/>
      <c r="Q24" s="63"/>
      <c r="R24" s="63"/>
      <c r="S24" s="63"/>
      <c r="T24" s="63"/>
      <c r="U24" s="63"/>
      <c r="V24" s="63"/>
      <c r="W24" s="63"/>
      <c r="X24" s="63"/>
      <c r="Y24" s="63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 t="b">
        <f t="shared" si="4"/>
        <v>0</v>
      </c>
      <c r="AO24" s="67" t="b">
        <f t="shared" si="5"/>
        <v>0</v>
      </c>
      <c r="AR24" s="67" t="b">
        <f t="shared" si="3"/>
        <v>0</v>
      </c>
      <c r="AU24" s="39" t="b">
        <f>患者1!AU24</f>
        <v>0</v>
      </c>
      <c r="AV24" s="39" t="b">
        <f>患者1!AV24</f>
        <v>0</v>
      </c>
      <c r="AW24" s="67" t="str">
        <f t="shared" si="6"/>
        <v/>
      </c>
      <c r="AY24" s="39"/>
      <c r="AZ24" s="39">
        <f t="shared" si="8"/>
        <v>1</v>
      </c>
      <c r="BA24" s="39">
        <f t="shared" si="8"/>
        <v>1</v>
      </c>
      <c r="BB24" s="39" t="s">
        <v>38</v>
      </c>
      <c r="BK24" s="67" t="s">
        <v>42</v>
      </c>
    </row>
    <row r="25" spans="1:63" s="67" customFormat="1" ht="22.5" customHeight="1" x14ac:dyDescent="0.15">
      <c r="A25" s="58">
        <v>12</v>
      </c>
      <c r="B25" s="48"/>
      <c r="C25" s="21" t="str">
        <f>IF(患者1!AN25&lt;&gt;TRUE,患者1!C25,"")</f>
        <v/>
      </c>
      <c r="D25" s="22" t="str">
        <f>IF(患者1!AN25&lt;&gt;TRUE,患者1!D25,"")</f>
        <v/>
      </c>
      <c r="E25" s="23" t="s">
        <v>35</v>
      </c>
      <c r="F25" s="24" t="str">
        <f>IF(患者1!AN25&lt;&gt;TRUE,患者1!F25,"")</f>
        <v/>
      </c>
      <c r="G25" s="25"/>
      <c r="H25" s="96" t="str">
        <f>IF(患者1!AN25&lt;&gt;TRUE,患者1!H25,"")</f>
        <v/>
      </c>
      <c r="I25" s="97"/>
      <c r="J25" s="98"/>
      <c r="K25" s="99"/>
      <c r="L25" s="99"/>
      <c r="M25" s="99"/>
      <c r="N25" s="100"/>
      <c r="O25" s="98"/>
      <c r="P25" s="100"/>
      <c r="Q25" s="63"/>
      <c r="R25" s="63"/>
      <c r="S25" s="63"/>
      <c r="T25" s="63"/>
      <c r="U25" s="63"/>
      <c r="V25" s="63"/>
      <c r="W25" s="63"/>
      <c r="X25" s="63"/>
      <c r="Y25" s="63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 t="b">
        <f t="shared" si="4"/>
        <v>0</v>
      </c>
      <c r="AO25" s="67" t="b">
        <f t="shared" si="5"/>
        <v>0</v>
      </c>
      <c r="AR25" s="67" t="b">
        <f t="shared" si="3"/>
        <v>0</v>
      </c>
      <c r="AU25" s="39" t="b">
        <f>患者1!AU25</f>
        <v>0</v>
      </c>
      <c r="AV25" s="39" t="b">
        <f>患者1!AV25</f>
        <v>0</v>
      </c>
      <c r="AW25" s="67" t="str">
        <f t="shared" si="6"/>
        <v/>
      </c>
      <c r="AY25" s="39"/>
      <c r="AZ25" s="39">
        <f t="shared" si="8"/>
        <v>1</v>
      </c>
      <c r="BA25" s="39">
        <f t="shared" si="8"/>
        <v>1</v>
      </c>
      <c r="BB25" s="39" t="s">
        <v>38</v>
      </c>
      <c r="BK25" s="67" t="s">
        <v>42</v>
      </c>
    </row>
    <row r="26" spans="1:63" s="67" customFormat="1" ht="22.5" customHeight="1" x14ac:dyDescent="0.15">
      <c r="A26" s="58">
        <v>13</v>
      </c>
      <c r="B26" s="48"/>
      <c r="C26" s="21" t="str">
        <f>IF(患者1!AN26&lt;&gt;TRUE,患者1!C26,"")</f>
        <v/>
      </c>
      <c r="D26" s="22" t="str">
        <f>IF(患者1!AN26&lt;&gt;TRUE,患者1!D26,"")</f>
        <v/>
      </c>
      <c r="E26" s="23" t="s">
        <v>35</v>
      </c>
      <c r="F26" s="24" t="str">
        <f>IF(患者1!AN26&lt;&gt;TRUE,患者1!F26,"")</f>
        <v/>
      </c>
      <c r="G26" s="25"/>
      <c r="H26" s="96" t="str">
        <f>IF(患者1!AN26&lt;&gt;TRUE,患者1!H26,"")</f>
        <v/>
      </c>
      <c r="I26" s="97"/>
      <c r="J26" s="98"/>
      <c r="K26" s="99"/>
      <c r="L26" s="99"/>
      <c r="M26" s="99"/>
      <c r="N26" s="100"/>
      <c r="O26" s="98"/>
      <c r="P26" s="100"/>
      <c r="Q26" s="63"/>
      <c r="R26" s="63"/>
      <c r="S26" s="63"/>
      <c r="T26" s="63"/>
      <c r="U26" s="63"/>
      <c r="V26" s="63"/>
      <c r="W26" s="63"/>
      <c r="X26" s="63"/>
      <c r="Y26" s="63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 t="b">
        <f t="shared" si="4"/>
        <v>0</v>
      </c>
      <c r="AO26" s="67" t="b">
        <f t="shared" si="5"/>
        <v>0</v>
      </c>
      <c r="AR26" s="67" t="b">
        <f t="shared" si="3"/>
        <v>0</v>
      </c>
      <c r="AU26" s="39" t="b">
        <f>患者1!AU26</f>
        <v>0</v>
      </c>
      <c r="AV26" s="39" t="b">
        <f>患者1!AV26</f>
        <v>0</v>
      </c>
      <c r="AW26" s="67" t="str">
        <f t="shared" si="6"/>
        <v/>
      </c>
      <c r="AY26" s="39"/>
      <c r="AZ26" s="39">
        <f t="shared" si="8"/>
        <v>1</v>
      </c>
      <c r="BA26" s="39">
        <f t="shared" si="8"/>
        <v>1</v>
      </c>
      <c r="BB26" s="39" t="s">
        <v>38</v>
      </c>
      <c r="BK26" s="67" t="s">
        <v>42</v>
      </c>
    </row>
    <row r="27" spans="1:63" s="67" customFormat="1" ht="22.5" customHeight="1" x14ac:dyDescent="0.15">
      <c r="A27" s="58">
        <v>14</v>
      </c>
      <c r="B27" s="48"/>
      <c r="C27" s="21" t="str">
        <f>IF(患者1!AN27&lt;&gt;TRUE,患者1!C27,"")</f>
        <v/>
      </c>
      <c r="D27" s="22" t="str">
        <f>IF(患者1!AN27&lt;&gt;TRUE,患者1!D27,"")</f>
        <v/>
      </c>
      <c r="E27" s="23" t="s">
        <v>35</v>
      </c>
      <c r="F27" s="24" t="str">
        <f>IF(患者1!AN27&lt;&gt;TRUE,患者1!F27,"")</f>
        <v/>
      </c>
      <c r="G27" s="25"/>
      <c r="H27" s="96" t="str">
        <f>IF(患者1!AN27&lt;&gt;TRUE,患者1!H27,"")</f>
        <v/>
      </c>
      <c r="I27" s="97"/>
      <c r="J27" s="98"/>
      <c r="K27" s="99"/>
      <c r="L27" s="99"/>
      <c r="M27" s="99"/>
      <c r="N27" s="100"/>
      <c r="O27" s="98"/>
      <c r="P27" s="100"/>
      <c r="Q27" s="63"/>
      <c r="R27" s="63"/>
      <c r="S27" s="63"/>
      <c r="T27" s="63"/>
      <c r="U27" s="63"/>
      <c r="V27" s="63"/>
      <c r="W27" s="63"/>
      <c r="X27" s="63"/>
      <c r="Y27" s="63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 t="b">
        <f t="shared" si="4"/>
        <v>0</v>
      </c>
      <c r="AO27" s="67" t="b">
        <f t="shared" si="5"/>
        <v>0</v>
      </c>
      <c r="AR27" s="67" t="b">
        <f t="shared" si="3"/>
        <v>0</v>
      </c>
      <c r="AU27" s="39" t="b">
        <f>患者1!AU27</f>
        <v>0</v>
      </c>
      <c r="AV27" s="39" t="b">
        <f>患者1!AV27</f>
        <v>0</v>
      </c>
      <c r="AW27" s="67" t="str">
        <f t="shared" si="6"/>
        <v/>
      </c>
      <c r="AY27" s="39"/>
      <c r="AZ27" s="39">
        <f t="shared" si="8"/>
        <v>1</v>
      </c>
      <c r="BA27" s="39">
        <f t="shared" si="8"/>
        <v>1</v>
      </c>
      <c r="BB27" s="39" t="s">
        <v>38</v>
      </c>
      <c r="BK27" s="67" t="s">
        <v>42</v>
      </c>
    </row>
    <row r="28" spans="1:63" s="67" customFormat="1" ht="22.5" customHeight="1" x14ac:dyDescent="0.15">
      <c r="A28" s="58">
        <v>15</v>
      </c>
      <c r="B28" s="48"/>
      <c r="C28" s="21" t="str">
        <f>IF(患者1!AN28&lt;&gt;TRUE,患者1!C28,"")</f>
        <v/>
      </c>
      <c r="D28" s="22" t="str">
        <f>IF(患者1!AN28&lt;&gt;TRUE,患者1!D28,"")</f>
        <v/>
      </c>
      <c r="E28" s="23" t="s">
        <v>35</v>
      </c>
      <c r="F28" s="24" t="str">
        <f>IF(患者1!AN28&lt;&gt;TRUE,患者1!F28,"")</f>
        <v/>
      </c>
      <c r="G28" s="25"/>
      <c r="H28" s="96" t="str">
        <f>IF(患者1!AN28&lt;&gt;TRUE,患者1!H28,"")</f>
        <v/>
      </c>
      <c r="I28" s="97"/>
      <c r="J28" s="98"/>
      <c r="K28" s="99"/>
      <c r="L28" s="99"/>
      <c r="M28" s="99"/>
      <c r="N28" s="100"/>
      <c r="O28" s="98"/>
      <c r="P28" s="100"/>
      <c r="Q28" s="63"/>
      <c r="R28" s="63"/>
      <c r="S28" s="63"/>
      <c r="T28" s="63"/>
      <c r="U28" s="63"/>
      <c r="V28" s="63"/>
      <c r="W28" s="63"/>
      <c r="X28" s="63"/>
      <c r="Y28" s="63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 t="b">
        <f t="shared" si="4"/>
        <v>0</v>
      </c>
      <c r="AO28" s="67" t="b">
        <f t="shared" si="5"/>
        <v>0</v>
      </c>
      <c r="AR28" s="67" t="b">
        <f t="shared" si="3"/>
        <v>0</v>
      </c>
      <c r="AU28" s="39" t="b">
        <f>患者1!AU28</f>
        <v>0</v>
      </c>
      <c r="AV28" s="39" t="b">
        <f>患者1!AV28</f>
        <v>0</v>
      </c>
      <c r="AW28" s="67" t="str">
        <f t="shared" si="6"/>
        <v/>
      </c>
      <c r="AY28" s="39"/>
      <c r="AZ28" s="39">
        <f t="shared" si="8"/>
        <v>1</v>
      </c>
      <c r="BA28" s="39">
        <f t="shared" si="8"/>
        <v>1</v>
      </c>
      <c r="BB28" s="39" t="s">
        <v>38</v>
      </c>
      <c r="BK28" s="67" t="s">
        <v>42</v>
      </c>
    </row>
    <row r="29" spans="1:63" s="67" customFormat="1" ht="22.5" customHeight="1" x14ac:dyDescent="0.15">
      <c r="A29" s="58">
        <v>16</v>
      </c>
      <c r="B29" s="48"/>
      <c r="C29" s="21" t="str">
        <f>IF(患者1!AN29&lt;&gt;TRUE,患者1!C29,"")</f>
        <v/>
      </c>
      <c r="D29" s="22" t="str">
        <f>IF(患者1!AN29&lt;&gt;TRUE,患者1!D29,"")</f>
        <v/>
      </c>
      <c r="E29" s="23" t="s">
        <v>35</v>
      </c>
      <c r="F29" s="24" t="str">
        <f>IF(患者1!AN29&lt;&gt;TRUE,患者1!F29,"")</f>
        <v/>
      </c>
      <c r="G29" s="25"/>
      <c r="H29" s="96" t="str">
        <f>IF(患者1!AN29&lt;&gt;TRUE,患者1!H29,"")</f>
        <v/>
      </c>
      <c r="I29" s="97"/>
      <c r="J29" s="98"/>
      <c r="K29" s="99"/>
      <c r="L29" s="99"/>
      <c r="M29" s="99"/>
      <c r="N29" s="100"/>
      <c r="O29" s="98"/>
      <c r="P29" s="100"/>
      <c r="Q29" s="63"/>
      <c r="R29" s="63"/>
      <c r="S29" s="63"/>
      <c r="T29" s="63"/>
      <c r="U29" s="63"/>
      <c r="V29" s="63"/>
      <c r="W29" s="63"/>
      <c r="X29" s="63"/>
      <c r="Y29" s="63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 t="b">
        <f t="shared" si="4"/>
        <v>0</v>
      </c>
      <c r="AO29" s="67" t="b">
        <f t="shared" si="5"/>
        <v>0</v>
      </c>
      <c r="AR29" s="67" t="b">
        <f t="shared" si="3"/>
        <v>0</v>
      </c>
      <c r="AU29" s="39" t="b">
        <f>患者1!AU29</f>
        <v>0</v>
      </c>
      <c r="AV29" s="39" t="b">
        <f>患者1!AV29</f>
        <v>0</v>
      </c>
      <c r="AW29" s="67" t="str">
        <f t="shared" si="6"/>
        <v/>
      </c>
      <c r="AY29" s="39"/>
      <c r="AZ29" s="39">
        <f t="shared" si="8"/>
        <v>1</v>
      </c>
      <c r="BA29" s="39">
        <f t="shared" si="8"/>
        <v>1</v>
      </c>
      <c r="BB29" s="39" t="s">
        <v>38</v>
      </c>
      <c r="BK29" s="67" t="s">
        <v>42</v>
      </c>
    </row>
    <row r="30" spans="1:63" s="67" customFormat="1" ht="22.5" customHeight="1" x14ac:dyDescent="0.15">
      <c r="A30" s="58">
        <v>17</v>
      </c>
      <c r="B30" s="48"/>
      <c r="C30" s="21" t="str">
        <f>IF(患者1!AN30&lt;&gt;TRUE,患者1!C30,"")</f>
        <v/>
      </c>
      <c r="D30" s="22" t="str">
        <f>IF(患者1!AN30&lt;&gt;TRUE,患者1!D30,"")</f>
        <v/>
      </c>
      <c r="E30" s="23" t="s">
        <v>35</v>
      </c>
      <c r="F30" s="24" t="str">
        <f>IF(患者1!AN30&lt;&gt;TRUE,患者1!F30,"")</f>
        <v/>
      </c>
      <c r="G30" s="25"/>
      <c r="H30" s="96" t="str">
        <f>IF(患者1!AN30&lt;&gt;TRUE,患者1!H30,"")</f>
        <v/>
      </c>
      <c r="I30" s="97"/>
      <c r="J30" s="98"/>
      <c r="K30" s="99"/>
      <c r="L30" s="99"/>
      <c r="M30" s="99"/>
      <c r="N30" s="100"/>
      <c r="O30" s="98"/>
      <c r="P30" s="100"/>
      <c r="Q30" s="63"/>
      <c r="R30" s="63"/>
      <c r="S30" s="63"/>
      <c r="T30" s="63"/>
      <c r="U30" s="63"/>
      <c r="V30" s="63"/>
      <c r="W30" s="63"/>
      <c r="X30" s="63"/>
      <c r="Y30" s="63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 t="b">
        <f t="shared" si="4"/>
        <v>0</v>
      </c>
      <c r="AO30" s="67" t="b">
        <f t="shared" si="5"/>
        <v>0</v>
      </c>
      <c r="AR30" s="67" t="b">
        <f t="shared" si="3"/>
        <v>0</v>
      </c>
      <c r="AU30" s="39" t="b">
        <f>患者1!AU30</f>
        <v>0</v>
      </c>
      <c r="AV30" s="39" t="b">
        <f>患者1!AV30</f>
        <v>0</v>
      </c>
      <c r="AW30" s="67" t="str">
        <f t="shared" si="6"/>
        <v/>
      </c>
      <c r="AY30" s="39"/>
      <c r="AZ30" s="39">
        <f t="shared" si="8"/>
        <v>1</v>
      </c>
      <c r="BA30" s="39">
        <f t="shared" si="8"/>
        <v>1</v>
      </c>
      <c r="BB30" s="39" t="s">
        <v>38</v>
      </c>
      <c r="BK30" s="67" t="s">
        <v>42</v>
      </c>
    </row>
    <row r="31" spans="1:63" s="67" customFormat="1" ht="22.5" customHeight="1" x14ac:dyDescent="0.15">
      <c r="A31" s="58">
        <v>18</v>
      </c>
      <c r="B31" s="48"/>
      <c r="C31" s="21" t="str">
        <f>IF(患者1!AN31&lt;&gt;TRUE,患者1!C31,"")</f>
        <v/>
      </c>
      <c r="D31" s="22" t="str">
        <f>IF(患者1!AN31&lt;&gt;TRUE,患者1!D31,"")</f>
        <v/>
      </c>
      <c r="E31" s="23" t="s">
        <v>35</v>
      </c>
      <c r="F31" s="24" t="str">
        <f>IF(患者1!AN31&lt;&gt;TRUE,患者1!F31,"")</f>
        <v/>
      </c>
      <c r="G31" s="25"/>
      <c r="H31" s="96" t="str">
        <f>IF(患者1!AN31&lt;&gt;TRUE,患者1!H31,"")</f>
        <v/>
      </c>
      <c r="I31" s="97"/>
      <c r="J31" s="98"/>
      <c r="K31" s="99"/>
      <c r="L31" s="99"/>
      <c r="M31" s="99"/>
      <c r="N31" s="100"/>
      <c r="O31" s="98"/>
      <c r="P31" s="100"/>
      <c r="Q31" s="63"/>
      <c r="R31" s="63"/>
      <c r="S31" s="63"/>
      <c r="T31" s="63"/>
      <c r="U31" s="63"/>
      <c r="V31" s="63"/>
      <c r="W31" s="63"/>
      <c r="X31" s="63"/>
      <c r="Y31" s="63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 t="b">
        <f t="shared" si="4"/>
        <v>0</v>
      </c>
      <c r="AO31" s="67" t="b">
        <f t="shared" si="5"/>
        <v>0</v>
      </c>
      <c r="AR31" s="67" t="b">
        <f t="shared" si="3"/>
        <v>0</v>
      </c>
      <c r="AU31" s="39" t="b">
        <f>患者1!AU31</f>
        <v>0</v>
      </c>
      <c r="AV31" s="39" t="b">
        <f>患者1!AV31</f>
        <v>0</v>
      </c>
      <c r="AW31" s="67" t="str">
        <f t="shared" si="6"/>
        <v/>
      </c>
      <c r="AY31" s="39"/>
      <c r="AZ31" s="39">
        <f t="shared" si="8"/>
        <v>1</v>
      </c>
      <c r="BA31" s="39">
        <f t="shared" si="8"/>
        <v>1</v>
      </c>
      <c r="BB31" s="39" t="s">
        <v>38</v>
      </c>
      <c r="BK31" s="67" t="s">
        <v>42</v>
      </c>
    </row>
    <row r="32" spans="1:63" s="67" customFormat="1" ht="22.5" customHeight="1" x14ac:dyDescent="0.15">
      <c r="A32" s="58">
        <v>19</v>
      </c>
      <c r="B32" s="48"/>
      <c r="C32" s="21" t="str">
        <f>IF(患者1!AN32&lt;&gt;TRUE,患者1!C32,"")</f>
        <v/>
      </c>
      <c r="D32" s="22" t="str">
        <f>IF(患者1!AN32&lt;&gt;TRUE,患者1!D32,"")</f>
        <v/>
      </c>
      <c r="E32" s="23" t="s">
        <v>35</v>
      </c>
      <c r="F32" s="24" t="str">
        <f>IF(患者1!AN32&lt;&gt;TRUE,患者1!F32,"")</f>
        <v/>
      </c>
      <c r="G32" s="25"/>
      <c r="H32" s="96" t="str">
        <f>IF(患者1!AN32&lt;&gt;TRUE,患者1!H32,"")</f>
        <v/>
      </c>
      <c r="I32" s="97"/>
      <c r="J32" s="98"/>
      <c r="K32" s="99"/>
      <c r="L32" s="99"/>
      <c r="M32" s="99"/>
      <c r="N32" s="100"/>
      <c r="O32" s="98"/>
      <c r="P32" s="100"/>
      <c r="Q32" s="63"/>
      <c r="R32" s="63"/>
      <c r="S32" s="63"/>
      <c r="T32" s="63"/>
      <c r="U32" s="63"/>
      <c r="V32" s="63"/>
      <c r="W32" s="63"/>
      <c r="X32" s="63"/>
      <c r="Y32" s="63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 t="b">
        <f t="shared" si="4"/>
        <v>0</v>
      </c>
      <c r="AO32" s="67" t="b">
        <f t="shared" si="5"/>
        <v>0</v>
      </c>
      <c r="AR32" s="67" t="b">
        <f t="shared" si="3"/>
        <v>0</v>
      </c>
      <c r="AU32" s="39" t="b">
        <f>患者1!AU32</f>
        <v>0</v>
      </c>
      <c r="AV32" s="39" t="b">
        <f>患者1!AV32</f>
        <v>0</v>
      </c>
      <c r="AW32" s="67" t="str">
        <f t="shared" si="6"/>
        <v/>
      </c>
      <c r="AY32" s="39"/>
      <c r="AZ32" s="39">
        <f t="shared" si="8"/>
        <v>1</v>
      </c>
      <c r="BA32" s="39">
        <f t="shared" si="8"/>
        <v>1</v>
      </c>
      <c r="BB32" s="39" t="s">
        <v>38</v>
      </c>
      <c r="BK32" s="67" t="s">
        <v>42</v>
      </c>
    </row>
    <row r="33" spans="1:63" ht="22.5" customHeight="1" x14ac:dyDescent="0.15">
      <c r="A33" s="58">
        <v>20</v>
      </c>
      <c r="B33" s="48"/>
      <c r="C33" s="21" t="str">
        <f>IF(患者1!AN33&lt;&gt;TRUE,患者1!C33,"")</f>
        <v/>
      </c>
      <c r="D33" s="22" t="str">
        <f>IF(患者1!AN33&lt;&gt;TRUE,患者1!D33,"")</f>
        <v/>
      </c>
      <c r="E33" s="23" t="s">
        <v>35</v>
      </c>
      <c r="F33" s="24" t="str">
        <f>IF(患者1!AN33&lt;&gt;TRUE,患者1!F33,"")</f>
        <v/>
      </c>
      <c r="G33" s="25"/>
      <c r="H33" s="96" t="str">
        <f>IF(患者1!AN33&lt;&gt;TRUE,患者1!H33,"")</f>
        <v/>
      </c>
      <c r="I33" s="97"/>
      <c r="J33" s="98"/>
      <c r="K33" s="99"/>
      <c r="L33" s="99"/>
      <c r="M33" s="99"/>
      <c r="N33" s="100"/>
      <c r="O33" s="98"/>
      <c r="P33" s="100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 t="b">
        <f t="shared" si="4"/>
        <v>0</v>
      </c>
      <c r="AO33" s="67" t="b">
        <f t="shared" si="5"/>
        <v>0</v>
      </c>
      <c r="AR33" s="67" t="b">
        <f t="shared" si="3"/>
        <v>0</v>
      </c>
      <c r="AU33" s="39" t="b">
        <f>患者1!AU33</f>
        <v>0</v>
      </c>
      <c r="AV33" s="39" t="b">
        <f>患者1!AV33</f>
        <v>0</v>
      </c>
      <c r="AW33" s="67" t="str">
        <f t="shared" si="6"/>
        <v/>
      </c>
      <c r="AY33" s="39"/>
      <c r="AZ33" s="39">
        <f t="shared" si="8"/>
        <v>1</v>
      </c>
      <c r="BA33" s="39">
        <f t="shared" si="8"/>
        <v>1</v>
      </c>
      <c r="BK33" s="67" t="s">
        <v>42</v>
      </c>
    </row>
    <row r="34" spans="1:63" ht="30" customHeight="1" x14ac:dyDescent="0.15">
      <c r="C34" s="65" t="s">
        <v>18</v>
      </c>
      <c r="D34" s="52">
        <f>患者1!D34</f>
        <v>0</v>
      </c>
      <c r="E34" s="52" t="s">
        <v>19</v>
      </c>
      <c r="AD34" s="39"/>
      <c r="AE34" s="39"/>
      <c r="AF34" s="39"/>
      <c r="AG34" s="39"/>
      <c r="AH34" s="39"/>
      <c r="AI34" s="39"/>
      <c r="AN34" s="39"/>
      <c r="BK34" s="67" t="s">
        <v>42</v>
      </c>
    </row>
    <row r="35" spans="1:63" ht="27.75" customHeight="1" x14ac:dyDescent="0.15">
      <c r="H35" s="53" t="s">
        <v>20</v>
      </c>
      <c r="I35" s="26">
        <f>患者1!I35</f>
        <v>0</v>
      </c>
      <c r="J35" s="54" t="s">
        <v>21</v>
      </c>
      <c r="Z35" s="101" t="str">
        <f>AF39</f>
        <v/>
      </c>
      <c r="AA35" s="101"/>
      <c r="AB35" s="101"/>
      <c r="AC35" s="101"/>
      <c r="AD35" s="39"/>
      <c r="AE35" s="39"/>
      <c r="AF35" s="39"/>
      <c r="AG35" s="39"/>
      <c r="AH35" s="39"/>
      <c r="AI35" s="39"/>
      <c r="AN35" s="39"/>
      <c r="BK35" s="67" t="s">
        <v>42</v>
      </c>
    </row>
    <row r="36" spans="1:63" x14ac:dyDescent="0.15">
      <c r="R36" s="55"/>
      <c r="Z36" s="101"/>
      <c r="AA36" s="101"/>
      <c r="AB36" s="101"/>
      <c r="AC36" s="101"/>
      <c r="AD36" s="39"/>
      <c r="AE36" s="39"/>
      <c r="AF36" s="39"/>
      <c r="AG36" s="39"/>
      <c r="AH36" s="39"/>
      <c r="AI36" s="39"/>
      <c r="AN36" s="39"/>
      <c r="BK36" s="67" t="s">
        <v>42</v>
      </c>
    </row>
    <row r="37" spans="1:63" ht="13.5" customHeight="1" x14ac:dyDescent="0.15">
      <c r="R37" s="55"/>
      <c r="Z37" s="101"/>
      <c r="AA37" s="101"/>
      <c r="AB37" s="101"/>
      <c r="AC37" s="101"/>
      <c r="AD37" s="39"/>
      <c r="AE37" s="39"/>
      <c r="AF37" s="39" t="str">
        <f>AF2&amp;CHAR(10) &amp; AF3&amp;CHAR(10) &amp; AF4&amp;CHAR(10) &amp; AF5&amp;CHAR(10) &amp; AF6&amp;CHAR(10) &amp; AF9&amp;CHAR(10) &amp; AF10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</v>
      </c>
      <c r="AG37" s="39"/>
      <c r="AH37" s="39"/>
      <c r="AI37" s="39"/>
      <c r="AN37" s="39"/>
      <c r="BK37" s="67" t="s">
        <v>42</v>
      </c>
    </row>
    <row r="38" spans="1:63" ht="13.5" customHeight="1" x14ac:dyDescent="0.15">
      <c r="R38" s="55"/>
      <c r="Z38" s="101"/>
      <c r="AA38" s="101"/>
      <c r="AB38" s="101"/>
      <c r="AC38" s="101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Y38" s="39"/>
      <c r="AZ38" s="39"/>
      <c r="BA38" s="39"/>
      <c r="BB38" s="39"/>
      <c r="BC38" s="39"/>
      <c r="BD38" s="39"/>
      <c r="BE38" s="39"/>
      <c r="BG38" s="39"/>
      <c r="BH38" s="39"/>
      <c r="BI38" s="39"/>
      <c r="BJ38" s="39"/>
      <c r="BK38" s="67" t="s">
        <v>42</v>
      </c>
    </row>
    <row r="39" spans="1:63" ht="13.5" customHeight="1" x14ac:dyDescent="0.15">
      <c r="R39" s="55"/>
      <c r="Z39" s="101"/>
      <c r="AA39" s="101"/>
      <c r="AB39" s="101"/>
      <c r="AC39" s="101"/>
      <c r="AD39" s="39"/>
      <c r="AE39" s="39"/>
      <c r="AF39" s="39" t="str">
        <f>患者1!AF39</f>
        <v/>
      </c>
      <c r="AG39" s="39" t="str">
        <f>患者1!AG39</f>
        <v/>
      </c>
      <c r="AH39" s="39" t="str">
        <f>患者1!AH39</f>
        <v/>
      </c>
      <c r="AI39" s="39" t="str">
        <f>患者1!AI39</f>
        <v/>
      </c>
      <c r="AN39" s="39"/>
      <c r="AY39" s="39"/>
      <c r="AZ39" s="39"/>
      <c r="BA39" s="39"/>
      <c r="BB39" s="39"/>
      <c r="BC39" s="39"/>
      <c r="BD39" s="39"/>
      <c r="BE39" s="39"/>
      <c r="BG39" s="39"/>
      <c r="BH39" s="39"/>
      <c r="BI39" s="39"/>
      <c r="BJ39" s="39"/>
      <c r="BK39" s="67" t="s">
        <v>42</v>
      </c>
    </row>
    <row r="40" spans="1:63" ht="13.5" customHeight="1" x14ac:dyDescent="0.15">
      <c r="R40" s="55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Y40" s="39"/>
      <c r="AZ40" s="39"/>
      <c r="BA40" s="39"/>
      <c r="BB40" s="39"/>
      <c r="BC40" s="39"/>
      <c r="BD40" s="39"/>
      <c r="BE40" s="39"/>
      <c r="BG40" s="39"/>
      <c r="BH40" s="39"/>
      <c r="BI40" s="39"/>
      <c r="BJ40" s="39"/>
      <c r="BK40" s="67" t="s">
        <v>42</v>
      </c>
    </row>
    <row r="41" spans="1:63" ht="13.5" customHeight="1" x14ac:dyDescent="0.15">
      <c r="R41" s="55"/>
      <c r="AA41" s="39"/>
      <c r="AD41" s="39"/>
      <c r="AE41" s="39"/>
      <c r="AF41" s="39" t="str">
        <f>AF12&amp;AF39</f>
        <v>※「患者氏名（同一建物居住者）」　</v>
      </c>
      <c r="AG41" s="39" t="str">
        <f t="shared" ref="AG41:AI41" si="9">AG12&amp;AG39</f>
        <v>※「診療時間（開始時刻及び終了時間）」　</v>
      </c>
      <c r="AH41" s="39" t="str">
        <f t="shared" si="9"/>
        <v>※「診療場所」　</v>
      </c>
      <c r="AI41" s="39" t="str">
        <f t="shared" si="9"/>
        <v>※「在宅訪問診療料２、往診料」　</v>
      </c>
      <c r="AN41" s="39"/>
      <c r="AY41" s="39"/>
      <c r="AZ41" s="39"/>
      <c r="BA41" s="39"/>
      <c r="BB41" s="39"/>
      <c r="BC41" s="39"/>
      <c r="BD41" s="39"/>
      <c r="BE41" s="39"/>
      <c r="BG41" s="39"/>
      <c r="BH41" s="39"/>
      <c r="BI41" s="39"/>
      <c r="BJ41" s="39"/>
      <c r="BK41" s="67" t="s">
        <v>42</v>
      </c>
    </row>
    <row r="42" spans="1:63" ht="13.5" customHeight="1" x14ac:dyDescent="0.15">
      <c r="R42" s="55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Y42" s="39"/>
      <c r="AZ42" s="39"/>
      <c r="BA42" s="39"/>
      <c r="BB42" s="39"/>
      <c r="BC42" s="39"/>
      <c r="BD42" s="39"/>
      <c r="BE42" s="39"/>
      <c r="BG42" s="39"/>
      <c r="BH42" s="39"/>
      <c r="BI42" s="39"/>
      <c r="BJ42" s="39"/>
      <c r="BK42" s="67" t="s">
        <v>42</v>
      </c>
    </row>
    <row r="43" spans="1:63" ht="13.5" customHeight="1" x14ac:dyDescent="0.15">
      <c r="R43" s="55"/>
      <c r="Z43" s="67" t="str">
        <f>"※「診療人数合計」　"&amp;D34&amp;"人　"</f>
        <v>※「診療人数合計」　0人　</v>
      </c>
      <c r="AA43" s="67" t="str">
        <f>"※「主治医氏名」　"&amp;I35&amp;"　"</f>
        <v>※「主治医氏名」　0　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Y43" s="39"/>
      <c r="AZ43" s="39"/>
      <c r="BA43" s="39"/>
      <c r="BB43" s="39"/>
      <c r="BC43" s="39"/>
      <c r="BD43" s="39"/>
      <c r="BE43" s="39"/>
      <c r="BG43" s="39"/>
      <c r="BH43" s="39"/>
      <c r="BI43" s="39"/>
      <c r="BJ43" s="39"/>
      <c r="BK43" s="67" t="s">
        <v>42</v>
      </c>
    </row>
    <row r="44" spans="1:63" ht="13.5" customHeight="1" x14ac:dyDescent="0.15">
      <c r="R44" s="55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Y44" s="39"/>
      <c r="AZ44" s="39"/>
      <c r="BA44" s="39"/>
      <c r="BB44" s="39"/>
      <c r="BC44" s="39"/>
      <c r="BD44" s="39"/>
      <c r="BE44" s="39"/>
      <c r="BG44" s="39"/>
      <c r="BH44" s="39"/>
      <c r="BI44" s="39"/>
      <c r="BJ44" s="39"/>
      <c r="BK44" s="67" t="s">
        <v>42</v>
      </c>
    </row>
    <row r="45" spans="1:63" ht="13.5" customHeight="1" x14ac:dyDescent="0.15">
      <c r="R45" s="55"/>
      <c r="Z45" s="67" t="str">
        <f>Z43&amp;CHAR(10) &amp; AA43</f>
        <v>※「診療人数合計」　0人　
※「主治医氏名」　0　</v>
      </c>
      <c r="AA45" s="39"/>
      <c r="AB45" s="39"/>
      <c r="AC45" s="39"/>
      <c r="AD45" s="39"/>
      <c r="AE45" s="39"/>
      <c r="AF45" s="39" t="str">
        <f>DBCS(Z45)</f>
        <v>※「診療人数合計」　０人　
※「主治医氏名」　０　</v>
      </c>
      <c r="AG45" s="39"/>
      <c r="AH45" s="39"/>
      <c r="AI45" s="39"/>
      <c r="AJ45" s="39"/>
      <c r="AK45" s="39"/>
      <c r="AL45" s="39"/>
      <c r="AM45" s="39"/>
      <c r="AN45" s="39"/>
      <c r="AY45" s="39"/>
      <c r="AZ45" s="39"/>
      <c r="BA45" s="39"/>
      <c r="BB45" s="39"/>
      <c r="BC45" s="39"/>
      <c r="BD45" s="39"/>
      <c r="BE45" s="39"/>
      <c r="BG45" s="39"/>
      <c r="BH45" s="39"/>
      <c r="BI45" s="39"/>
      <c r="BJ45" s="39"/>
      <c r="BK45" s="67" t="s">
        <v>42</v>
      </c>
    </row>
    <row r="46" spans="1:63" ht="13.5" customHeight="1" x14ac:dyDescent="0.15">
      <c r="R46" s="55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Y46" s="39"/>
      <c r="AZ46" s="39"/>
      <c r="BA46" s="39"/>
      <c r="BB46" s="39"/>
      <c r="BC46" s="39"/>
      <c r="BD46" s="39"/>
      <c r="BE46" s="39"/>
      <c r="BG46" s="39"/>
      <c r="BH46" s="39"/>
      <c r="BI46" s="39"/>
      <c r="BJ46" s="39"/>
      <c r="BK46" s="67" t="s">
        <v>42</v>
      </c>
    </row>
    <row r="47" spans="1:63" ht="13.5" customHeight="1" x14ac:dyDescent="0.15">
      <c r="R47" s="55"/>
      <c r="Z47" s="39"/>
      <c r="AA47" s="39"/>
      <c r="AB47" s="39"/>
      <c r="AC47" s="39"/>
      <c r="AD47" s="39"/>
      <c r="AE47" s="39"/>
      <c r="AF47" s="39" t="str">
        <f>AF37&amp;CHAR(10) &amp;AF41&amp;CHAR(10) &amp;AG41&amp;CHAR(10) &amp;AH41&amp;CHAR(10) &amp;AI41&amp;CHAR(10) &amp;AF45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AG47" s="39"/>
      <c r="AH47" s="39"/>
      <c r="AI47" s="39"/>
      <c r="AJ47" s="39"/>
      <c r="AK47" s="39"/>
      <c r="AL47" s="39"/>
      <c r="AM47" s="39"/>
      <c r="AN47" s="39"/>
      <c r="AY47" s="39"/>
      <c r="AZ47" s="39"/>
      <c r="BA47" s="39"/>
      <c r="BB47" s="39"/>
      <c r="BC47" s="39"/>
      <c r="BD47" s="39"/>
      <c r="BE47" s="39"/>
      <c r="BG47" s="39"/>
      <c r="BH47" s="39"/>
      <c r="BI47" s="39"/>
      <c r="BJ47" s="39"/>
      <c r="BK47" s="67" t="s">
        <v>42</v>
      </c>
    </row>
    <row r="48" spans="1:63" ht="13.5" customHeight="1" x14ac:dyDescent="0.15">
      <c r="R48" s="55"/>
      <c r="AY48" s="39"/>
      <c r="AZ48" s="39"/>
      <c r="BA48" s="39"/>
      <c r="BB48" s="39"/>
      <c r="BC48" s="39"/>
      <c r="BD48" s="39"/>
      <c r="BE48" s="39"/>
      <c r="BG48" s="39"/>
      <c r="BH48" s="39"/>
      <c r="BI48" s="39"/>
      <c r="BJ48" s="39"/>
      <c r="BK48" s="39"/>
    </row>
    <row r="49" spans="18:63" ht="13.5" customHeight="1" x14ac:dyDescent="0.15">
      <c r="R49" s="55"/>
      <c r="AY49" s="39"/>
      <c r="AZ49" s="39"/>
      <c r="BA49" s="39"/>
      <c r="BB49" s="39"/>
      <c r="BC49" s="39"/>
      <c r="BD49" s="39"/>
      <c r="BE49" s="39"/>
      <c r="BG49" s="39"/>
      <c r="BH49" s="39"/>
      <c r="BI49" s="39"/>
      <c r="BJ49" s="39"/>
      <c r="BK49" s="39"/>
    </row>
    <row r="50" spans="18:63" ht="13.5" customHeight="1" x14ac:dyDescent="0.15">
      <c r="R50" s="55"/>
      <c r="AY50" s="39"/>
      <c r="AZ50" s="39"/>
      <c r="BA50" s="39"/>
      <c r="BB50" s="39"/>
      <c r="BC50" s="39"/>
      <c r="BD50" s="39"/>
      <c r="BE50" s="39"/>
      <c r="BG50" s="39"/>
      <c r="BH50" s="39"/>
      <c r="BI50" s="39"/>
      <c r="BJ50" s="39"/>
      <c r="BK50" s="39"/>
    </row>
    <row r="51" spans="18:63" x14ac:dyDescent="0.15">
      <c r="R51" s="55"/>
    </row>
    <row r="52" spans="18:63" x14ac:dyDescent="0.15">
      <c r="R52" s="55"/>
    </row>
    <row r="53" spans="18:63" x14ac:dyDescent="0.15">
      <c r="R53" s="55"/>
    </row>
    <row r="54" spans="18:63" x14ac:dyDescent="0.15">
      <c r="R54" s="55"/>
    </row>
    <row r="55" spans="18:63" x14ac:dyDescent="0.15">
      <c r="R55" s="55"/>
    </row>
    <row r="56" spans="18:63" x14ac:dyDescent="0.15">
      <c r="R56" s="55"/>
    </row>
    <row r="57" spans="18:63" x14ac:dyDescent="0.15">
      <c r="R57" s="55"/>
    </row>
    <row r="58" spans="18:63" x14ac:dyDescent="0.15">
      <c r="R58" s="55"/>
    </row>
  </sheetData>
  <sheetProtection sheet="1" objects="1" scenarios="1"/>
  <mergeCells count="76">
    <mergeCell ref="H33:I33"/>
    <mergeCell ref="J33:N33"/>
    <mergeCell ref="O33:P33"/>
    <mergeCell ref="Z35:AC39"/>
    <mergeCell ref="H31:I31"/>
    <mergeCell ref="J31:N31"/>
    <mergeCell ref="O31:P31"/>
    <mergeCell ref="H32:I32"/>
    <mergeCell ref="J32:N32"/>
    <mergeCell ref="O32:P32"/>
    <mergeCell ref="H29:I29"/>
    <mergeCell ref="J29:N29"/>
    <mergeCell ref="O29:P29"/>
    <mergeCell ref="H30:I30"/>
    <mergeCell ref="J30:N30"/>
    <mergeCell ref="O30:P30"/>
    <mergeCell ref="H27:I27"/>
    <mergeCell ref="J27:N27"/>
    <mergeCell ref="O27:P27"/>
    <mergeCell ref="H28:I28"/>
    <mergeCell ref="J28:N28"/>
    <mergeCell ref="O28:P28"/>
    <mergeCell ref="H25:I25"/>
    <mergeCell ref="J25:N25"/>
    <mergeCell ref="O25:P25"/>
    <mergeCell ref="H26:I26"/>
    <mergeCell ref="J26:N26"/>
    <mergeCell ref="O26:P26"/>
    <mergeCell ref="H23:I23"/>
    <mergeCell ref="J23:N23"/>
    <mergeCell ref="O23:P23"/>
    <mergeCell ref="H24:I24"/>
    <mergeCell ref="J24:N24"/>
    <mergeCell ref="O24:P24"/>
    <mergeCell ref="H21:I21"/>
    <mergeCell ref="J21:N21"/>
    <mergeCell ref="O21:P21"/>
    <mergeCell ref="H22:I22"/>
    <mergeCell ref="J22:N22"/>
    <mergeCell ref="O22:P22"/>
    <mergeCell ref="H19:I19"/>
    <mergeCell ref="J19:N19"/>
    <mergeCell ref="O19:P19"/>
    <mergeCell ref="H20:I20"/>
    <mergeCell ref="J20:N20"/>
    <mergeCell ref="O20:P20"/>
    <mergeCell ref="H17:I17"/>
    <mergeCell ref="J17:N17"/>
    <mergeCell ref="O17:P17"/>
    <mergeCell ref="H18:I18"/>
    <mergeCell ref="J18:N18"/>
    <mergeCell ref="O18:P18"/>
    <mergeCell ref="H15:I15"/>
    <mergeCell ref="J15:N15"/>
    <mergeCell ref="O15:P15"/>
    <mergeCell ref="H16:I16"/>
    <mergeCell ref="J16:N16"/>
    <mergeCell ref="O16:P16"/>
    <mergeCell ref="H12:I13"/>
    <mergeCell ref="J12:N12"/>
    <mergeCell ref="O12:P13"/>
    <mergeCell ref="D13:F13"/>
    <mergeCell ref="J13:N13"/>
    <mergeCell ref="H14:I14"/>
    <mergeCell ref="J14:N14"/>
    <mergeCell ref="O14:P14"/>
    <mergeCell ref="C2:P2"/>
    <mergeCell ref="D3:H3"/>
    <mergeCell ref="R3:R19"/>
    <mergeCell ref="E4:G4"/>
    <mergeCell ref="I4:P4"/>
    <mergeCell ref="E5:P5"/>
    <mergeCell ref="D6:P6"/>
    <mergeCell ref="C9:P9"/>
    <mergeCell ref="C12:C13"/>
    <mergeCell ref="D12:F1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4" name="Check Box 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0" r:id="rId5" name="Check Box 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13</xdr:row>
                    <xdr:rowOff>38100</xdr:rowOff>
                  </from>
                  <to>
                    <xdr:col>15</xdr:col>
                    <xdr:colOff>95250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1" r:id="rId6" name="Option Button 3">
              <controlPr defaultSize="0" autoFill="0" autoLine="0" autoPict="0">
                <anchor moveWithCells="1">
                  <from>
                    <xdr:col>4</xdr:col>
                    <xdr:colOff>85725</xdr:colOff>
                    <xdr:row>3</xdr:row>
                    <xdr:rowOff>66675</xdr:rowOff>
                  </from>
                  <to>
                    <xdr:col>7</xdr:col>
                    <xdr:colOff>9525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2" r:id="rId7" name="Option Button 4">
              <controlPr defaultSize="0" autoFill="0" autoLine="0" autoPict="0">
                <anchor moveWithCells="1">
                  <from>
                    <xdr:col>5</xdr:col>
                    <xdr:colOff>352425</xdr:colOff>
                    <xdr:row>3</xdr:row>
                    <xdr:rowOff>66675</xdr:rowOff>
                  </from>
                  <to>
                    <xdr:col>7</xdr:col>
                    <xdr:colOff>523875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3" r:id="rId8" name="Option Button 5">
              <controlPr defaultSize="0" autoFill="0" autoLine="0" autoPict="0">
                <anchor moveWithCells="1">
                  <from>
                    <xdr:col>7</xdr:col>
                    <xdr:colOff>714375</xdr:colOff>
                    <xdr:row>3</xdr:row>
                    <xdr:rowOff>66675</xdr:rowOff>
                  </from>
                  <to>
                    <xdr:col>8</xdr:col>
                    <xdr:colOff>695325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4" r:id="rId9" name="Option Button 6">
              <controlPr defaultSize="0" autoFill="0" autoLine="0" autoPict="0">
                <anchor moveWithCells="1">
                  <from>
                    <xdr:col>8</xdr:col>
                    <xdr:colOff>371475</xdr:colOff>
                    <xdr:row>3</xdr:row>
                    <xdr:rowOff>66675</xdr:rowOff>
                  </from>
                  <to>
                    <xdr:col>8</xdr:col>
                    <xdr:colOff>1209675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5" r:id="rId10" name="Option Button 7">
              <controlPr defaultSize="0" autoFill="0" autoLine="0" autoPict="0">
                <anchor moveWithCells="1">
                  <from>
                    <xdr:col>8</xdr:col>
                    <xdr:colOff>885825</xdr:colOff>
                    <xdr:row>3</xdr:row>
                    <xdr:rowOff>66675</xdr:rowOff>
                  </from>
                  <to>
                    <xdr:col>8</xdr:col>
                    <xdr:colOff>1724025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6" r:id="rId11" name="Option Button 8">
              <controlPr defaultSize="0" autoFill="0" autoLine="0" autoPict="0">
                <anchor moveWithCells="1">
                  <from>
                    <xdr:col>8</xdr:col>
                    <xdr:colOff>1400175</xdr:colOff>
                    <xdr:row>3</xdr:row>
                    <xdr:rowOff>66675</xdr:rowOff>
                  </from>
                  <to>
                    <xdr:col>9</xdr:col>
                    <xdr:colOff>114300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7" r:id="rId12" name="Option Button 9">
              <controlPr defaultSize="0" autoFill="0" autoLine="0" autoPict="0">
                <anchor moveWithCells="1">
                  <from>
                    <xdr:col>8</xdr:col>
                    <xdr:colOff>1914525</xdr:colOff>
                    <xdr:row>3</xdr:row>
                    <xdr:rowOff>66675</xdr:rowOff>
                  </from>
                  <to>
                    <xdr:col>11</xdr:col>
                    <xdr:colOff>142875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8" r:id="rId13" name="Option Button 10">
              <controlPr defaultSize="0" autoFill="0" autoLine="0" autoPict="0">
                <anchor moveWithCells="1">
                  <from>
                    <xdr:col>10</xdr:col>
                    <xdr:colOff>57150</xdr:colOff>
                    <xdr:row>3</xdr:row>
                    <xdr:rowOff>66675</xdr:rowOff>
                  </from>
                  <to>
                    <xdr:col>13</xdr:col>
                    <xdr:colOff>152400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9" r:id="rId14" name="Group Box 11">
              <controlPr defaultSize="0" autoFill="0" autoPict="0">
                <anchor moveWithCells="1">
                  <from>
                    <xdr:col>2</xdr:col>
                    <xdr:colOff>1000125</xdr:colOff>
                    <xdr:row>2</xdr:row>
                    <xdr:rowOff>266700</xdr:rowOff>
                  </from>
                  <to>
                    <xdr:col>15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0" r:id="rId15" name="Option Button 12">
              <controlPr defaultSize="0" autoFill="0" autoLine="0" autoPict="0">
                <anchor moveWithCells="1">
                  <from>
                    <xdr:col>4</xdr:col>
                    <xdr:colOff>76200</xdr:colOff>
                    <xdr:row>4</xdr:row>
                    <xdr:rowOff>76200</xdr:rowOff>
                  </from>
                  <to>
                    <xdr:col>7</xdr:col>
                    <xdr:colOff>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1" r:id="rId16" name="Option Button 13">
              <controlPr defaultSize="0" autoFill="0" autoLine="0" autoPict="0">
                <anchor moveWithCells="1">
                  <from>
                    <xdr:col>5</xdr:col>
                    <xdr:colOff>342900</xdr:colOff>
                    <xdr:row>4</xdr:row>
                    <xdr:rowOff>76200</xdr:rowOff>
                  </from>
                  <to>
                    <xdr:col>7</xdr:col>
                    <xdr:colOff>514350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2" r:id="rId17" name="Option Button 14">
              <controlPr defaultSize="0" autoFill="0" autoLine="0" autoPict="0">
                <anchor moveWithCells="1">
                  <from>
                    <xdr:col>7</xdr:col>
                    <xdr:colOff>190500</xdr:colOff>
                    <xdr:row>4</xdr:row>
                    <xdr:rowOff>76200</xdr:rowOff>
                  </from>
                  <to>
                    <xdr:col>8</xdr:col>
                    <xdr:colOff>171450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3" r:id="rId18" name="Option Button 15">
              <controlPr defaultSize="0" autoFill="0" autoLine="0" autoPict="0">
                <anchor moveWithCells="1">
                  <from>
                    <xdr:col>7</xdr:col>
                    <xdr:colOff>704850</xdr:colOff>
                    <xdr:row>4</xdr:row>
                    <xdr:rowOff>76200</xdr:rowOff>
                  </from>
                  <to>
                    <xdr:col>8</xdr:col>
                    <xdr:colOff>685800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4" r:id="rId19" name="Option Button 16">
              <controlPr defaultSize="0" autoFill="0" autoLine="0" autoPict="0">
                <anchor moveWithCells="1">
                  <from>
                    <xdr:col>8</xdr:col>
                    <xdr:colOff>361950</xdr:colOff>
                    <xdr:row>4</xdr:row>
                    <xdr:rowOff>76200</xdr:rowOff>
                  </from>
                  <to>
                    <xdr:col>8</xdr:col>
                    <xdr:colOff>1200150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5" r:id="rId20" name="Option Button 17">
              <controlPr defaultSize="0" autoFill="0" autoLine="0" autoPict="0">
                <anchor moveWithCells="1">
                  <from>
                    <xdr:col>8</xdr:col>
                    <xdr:colOff>876300</xdr:colOff>
                    <xdr:row>4</xdr:row>
                    <xdr:rowOff>76200</xdr:rowOff>
                  </from>
                  <to>
                    <xdr:col>8</xdr:col>
                    <xdr:colOff>1714500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6" r:id="rId21" name="Option Button 18">
              <controlPr defaultSize="0" autoFill="0" autoLine="0" autoPict="0">
                <anchor moveWithCells="1">
                  <from>
                    <xdr:col>8</xdr:col>
                    <xdr:colOff>1390650</xdr:colOff>
                    <xdr:row>4</xdr:row>
                    <xdr:rowOff>76200</xdr:rowOff>
                  </from>
                  <to>
                    <xdr:col>9</xdr:col>
                    <xdr:colOff>104775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7" r:id="rId22" name="Option Button 19">
              <controlPr defaultSize="0" autoFill="0" autoLine="0" autoPict="0">
                <anchor moveWithCells="1">
                  <from>
                    <xdr:col>8</xdr:col>
                    <xdr:colOff>1905000</xdr:colOff>
                    <xdr:row>4</xdr:row>
                    <xdr:rowOff>76200</xdr:rowOff>
                  </from>
                  <to>
                    <xdr:col>11</xdr:col>
                    <xdr:colOff>133350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8" r:id="rId23" name="Option Button 20">
              <controlPr defaultSize="0" autoFill="0" autoLine="0" autoPict="0">
                <anchor moveWithCells="1">
                  <from>
                    <xdr:col>10</xdr:col>
                    <xdr:colOff>57150</xdr:colOff>
                    <xdr:row>4</xdr:row>
                    <xdr:rowOff>76200</xdr:rowOff>
                  </from>
                  <to>
                    <xdr:col>13</xdr:col>
                    <xdr:colOff>152400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9" r:id="rId24" name="Group Box 21">
              <controlPr defaultSize="0" autoFill="0" autoPict="0">
                <anchor moveWithCells="1">
                  <from>
                    <xdr:col>3</xdr:col>
                    <xdr:colOff>438150</xdr:colOff>
                    <xdr:row>4</xdr:row>
                    <xdr:rowOff>57150</xdr:rowOff>
                  </from>
                  <to>
                    <xdr:col>15</xdr:col>
                    <xdr:colOff>228600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0" r:id="rId25" name="Option Button 22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76200</xdr:rowOff>
                  </from>
                  <to>
                    <xdr:col>15</xdr:col>
                    <xdr:colOff>180975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1" r:id="rId26" name="Check Box 2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14</xdr:row>
                    <xdr:rowOff>28575</xdr:rowOff>
                  </from>
                  <to>
                    <xdr:col>12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2" r:id="rId27" name="Check Box 2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14</xdr:row>
                    <xdr:rowOff>38100</xdr:rowOff>
                  </from>
                  <to>
                    <xdr:col>15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3" r:id="rId28" name="Check Box 2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15</xdr:row>
                    <xdr:rowOff>28575</xdr:rowOff>
                  </from>
                  <to>
                    <xdr:col>12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4" r:id="rId29" name="Check Box 2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15</xdr:row>
                    <xdr:rowOff>38100</xdr:rowOff>
                  </from>
                  <to>
                    <xdr:col>15</xdr:col>
                    <xdr:colOff>95250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5" r:id="rId30" name="Check Box 2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16</xdr:row>
                    <xdr:rowOff>28575</xdr:rowOff>
                  </from>
                  <to>
                    <xdr:col>12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6" r:id="rId31" name="Check Box 2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16</xdr:row>
                    <xdr:rowOff>38100</xdr:rowOff>
                  </from>
                  <to>
                    <xdr:col>15</xdr:col>
                    <xdr:colOff>95250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7" r:id="rId32" name="Check Box 2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17</xdr:row>
                    <xdr:rowOff>28575</xdr:rowOff>
                  </from>
                  <to>
                    <xdr:col>12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8" r:id="rId33" name="Check Box 3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17</xdr:row>
                    <xdr:rowOff>38100</xdr:rowOff>
                  </from>
                  <to>
                    <xdr:col>15</xdr:col>
                    <xdr:colOff>95250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9" r:id="rId34" name="Check Box 3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18</xdr:row>
                    <xdr:rowOff>28575</xdr:rowOff>
                  </from>
                  <to>
                    <xdr:col>12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0" r:id="rId35" name="Check Box 3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18</xdr:row>
                    <xdr:rowOff>38100</xdr:rowOff>
                  </from>
                  <to>
                    <xdr:col>15</xdr:col>
                    <xdr:colOff>95250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1" r:id="rId36" name="Check Box 3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19</xdr:row>
                    <xdr:rowOff>28575</xdr:rowOff>
                  </from>
                  <to>
                    <xdr:col>12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2" r:id="rId37" name="Check Box 3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19</xdr:row>
                    <xdr:rowOff>38100</xdr:rowOff>
                  </from>
                  <to>
                    <xdr:col>15</xdr:col>
                    <xdr:colOff>95250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3" r:id="rId38" name="Check Box 3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20</xdr:row>
                    <xdr:rowOff>28575</xdr:rowOff>
                  </from>
                  <to>
                    <xdr:col>12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4" r:id="rId39" name="Check Box 3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20</xdr:row>
                    <xdr:rowOff>38100</xdr:rowOff>
                  </from>
                  <to>
                    <xdr:col>15</xdr:col>
                    <xdr:colOff>95250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5" r:id="rId40" name="Check Box 3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21</xdr:row>
                    <xdr:rowOff>28575</xdr:rowOff>
                  </from>
                  <to>
                    <xdr:col>12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6" r:id="rId41" name="Check Box 3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21</xdr:row>
                    <xdr:rowOff>38100</xdr:rowOff>
                  </from>
                  <to>
                    <xdr:col>15</xdr:col>
                    <xdr:colOff>95250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7" r:id="rId42" name="Check Box 3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22</xdr:row>
                    <xdr:rowOff>28575</xdr:rowOff>
                  </from>
                  <to>
                    <xdr:col>12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8" r:id="rId43" name="Check Box 4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22</xdr:row>
                    <xdr:rowOff>38100</xdr:rowOff>
                  </from>
                  <to>
                    <xdr:col>15</xdr:col>
                    <xdr:colOff>95250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9" r:id="rId44" name="Check Box 4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23</xdr:row>
                    <xdr:rowOff>28575</xdr:rowOff>
                  </from>
                  <to>
                    <xdr:col>12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0" r:id="rId45" name="Check Box 4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23</xdr:row>
                    <xdr:rowOff>38100</xdr:rowOff>
                  </from>
                  <to>
                    <xdr:col>15</xdr:col>
                    <xdr:colOff>95250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1" r:id="rId46" name="Check Box 4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24</xdr:row>
                    <xdr:rowOff>28575</xdr:rowOff>
                  </from>
                  <to>
                    <xdr:col>12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2" r:id="rId47" name="Check Box 4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24</xdr:row>
                    <xdr:rowOff>38100</xdr:rowOff>
                  </from>
                  <to>
                    <xdr:col>15</xdr:col>
                    <xdr:colOff>95250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3" r:id="rId48" name="Check Box 4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25</xdr:row>
                    <xdr:rowOff>28575</xdr:rowOff>
                  </from>
                  <to>
                    <xdr:col>12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4" r:id="rId49" name="Check Box 4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25</xdr:row>
                    <xdr:rowOff>38100</xdr:rowOff>
                  </from>
                  <to>
                    <xdr:col>15</xdr:col>
                    <xdr:colOff>95250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5" r:id="rId50" name="Check Box 4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26</xdr:row>
                    <xdr:rowOff>28575</xdr:rowOff>
                  </from>
                  <to>
                    <xdr:col>12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6" r:id="rId51" name="Check Box 4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26</xdr:row>
                    <xdr:rowOff>38100</xdr:rowOff>
                  </from>
                  <to>
                    <xdr:col>15</xdr:col>
                    <xdr:colOff>95250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7" r:id="rId52" name="Check Box 4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27</xdr:row>
                    <xdr:rowOff>28575</xdr:rowOff>
                  </from>
                  <to>
                    <xdr:col>12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8" r:id="rId53" name="Check Box 5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27</xdr:row>
                    <xdr:rowOff>38100</xdr:rowOff>
                  </from>
                  <to>
                    <xdr:col>15</xdr:col>
                    <xdr:colOff>95250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9" r:id="rId54" name="Check Box 5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28</xdr:row>
                    <xdr:rowOff>28575</xdr:rowOff>
                  </from>
                  <to>
                    <xdr:col>12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0" r:id="rId55" name="Check Box 5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28</xdr:row>
                    <xdr:rowOff>38100</xdr:rowOff>
                  </from>
                  <to>
                    <xdr:col>15</xdr:col>
                    <xdr:colOff>95250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1" r:id="rId56" name="Check Box 5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29</xdr:row>
                    <xdr:rowOff>28575</xdr:rowOff>
                  </from>
                  <to>
                    <xdr:col>12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2" r:id="rId57" name="Check Box 5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29</xdr:row>
                    <xdr:rowOff>38100</xdr:rowOff>
                  </from>
                  <to>
                    <xdr:col>15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3" r:id="rId58" name="Check Box 5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30</xdr:row>
                    <xdr:rowOff>28575</xdr:rowOff>
                  </from>
                  <to>
                    <xdr:col>12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4" r:id="rId59" name="Check Box 5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30</xdr:row>
                    <xdr:rowOff>38100</xdr:rowOff>
                  </from>
                  <to>
                    <xdr:col>15</xdr:col>
                    <xdr:colOff>95250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5" r:id="rId60" name="Check Box 5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31</xdr:row>
                    <xdr:rowOff>28575</xdr:rowOff>
                  </from>
                  <to>
                    <xdr:col>12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6" r:id="rId61" name="Check Box 5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31</xdr:row>
                    <xdr:rowOff>38100</xdr:rowOff>
                  </from>
                  <to>
                    <xdr:col>15</xdr:col>
                    <xdr:colOff>95250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7" r:id="rId62" name="Check Box 5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32</xdr:row>
                    <xdr:rowOff>28575</xdr:rowOff>
                  </from>
                  <to>
                    <xdr:col>12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8" r:id="rId63" name="Check Box 6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32</xdr:row>
                    <xdr:rowOff>38100</xdr:rowOff>
                  </from>
                  <to>
                    <xdr:col>15</xdr:col>
                    <xdr:colOff>95250</xdr:colOff>
                    <xdr:row>32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58"/>
  <sheetViews>
    <sheetView zoomScaleNormal="100" workbookViewId="0">
      <selection activeCell="D3" sqref="D3:H3"/>
    </sheetView>
  </sheetViews>
  <sheetFormatPr defaultRowHeight="13.5" x14ac:dyDescent="0.15"/>
  <cols>
    <col min="1" max="1" width="4.25" style="58" customWidth="1"/>
    <col min="2" max="2" width="2.375" style="63" customWidth="1"/>
    <col min="3" max="3" width="14.625" style="63" customWidth="1"/>
    <col min="4" max="4" width="7.75" style="63" customWidth="1"/>
    <col min="5" max="5" width="3.25" style="63" customWidth="1"/>
    <col min="6" max="6" width="7.75" style="63" customWidth="1"/>
    <col min="7" max="7" width="1" style="63" customWidth="1"/>
    <col min="8" max="8" width="11.25" style="63" customWidth="1"/>
    <col min="9" max="9" width="27.875" style="63" customWidth="1"/>
    <col min="10" max="10" width="3.125" style="63" customWidth="1"/>
    <col min="11" max="16" width="3.25" style="63" customWidth="1"/>
    <col min="17" max="17" width="3.75" style="63" customWidth="1"/>
    <col min="18" max="18" width="47.625" style="63" customWidth="1"/>
    <col min="19" max="19" width="2.375" style="63" customWidth="1"/>
    <col min="20" max="25" width="1.25" style="63" customWidth="1"/>
    <col min="26" max="62" width="1.25" style="67" customWidth="1"/>
    <col min="63" max="63" width="6.75" style="67" customWidth="1"/>
    <col min="64" max="68" width="6.75" style="63" customWidth="1"/>
    <col min="69" max="16384" width="9" style="63"/>
  </cols>
  <sheetData>
    <row r="1" spans="1:68" x14ac:dyDescent="0.15">
      <c r="B1" s="40" t="s">
        <v>0</v>
      </c>
      <c r="AU1" s="67" t="b">
        <v>1</v>
      </c>
    </row>
    <row r="2" spans="1:68" ht="28.5" customHeight="1" x14ac:dyDescent="0.15">
      <c r="C2" s="102" t="s">
        <v>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R2" s="42" t="s">
        <v>30</v>
      </c>
      <c r="Z2" s="67" t="s">
        <v>45</v>
      </c>
      <c r="AD2" s="39"/>
      <c r="AE2" s="39"/>
      <c r="AF2" s="39" t="str">
        <f>DBCS(Z2)</f>
        <v>※「訪問診療に関する記録書」</v>
      </c>
      <c r="AG2" s="39"/>
      <c r="AH2" s="39"/>
      <c r="AI2" s="39"/>
      <c r="AN2" s="39"/>
      <c r="BB2" s="67" t="s">
        <v>38</v>
      </c>
      <c r="BK2" s="67" t="s">
        <v>42</v>
      </c>
    </row>
    <row r="3" spans="1:68" ht="25.5" customHeight="1" x14ac:dyDescent="0.15">
      <c r="C3" s="64" t="s">
        <v>2</v>
      </c>
      <c r="D3" s="73"/>
      <c r="E3" s="73"/>
      <c r="F3" s="73"/>
      <c r="G3" s="73"/>
      <c r="H3" s="73"/>
      <c r="I3" s="64" t="s">
        <v>24</v>
      </c>
      <c r="J3" s="64"/>
      <c r="K3" s="64"/>
      <c r="L3" s="64"/>
      <c r="M3" s="64"/>
      <c r="N3" s="64"/>
      <c r="O3" s="64"/>
      <c r="R3" s="110" t="str">
        <f>S20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Z3" s="67" t="str">
        <f>"※「患者氏名」　"&amp;D3</f>
        <v>※「患者氏名」　</v>
      </c>
      <c r="AD3" s="39"/>
      <c r="AE3" s="39"/>
      <c r="AF3" s="39" t="str">
        <f t="shared" ref="AF3:AF6" si="0">DBCS(Z3)</f>
        <v>※「患者氏名」　</v>
      </c>
      <c r="AG3" s="39"/>
      <c r="AH3" s="39"/>
      <c r="AI3" s="39"/>
      <c r="AN3" s="39"/>
      <c r="AY3" s="39"/>
      <c r="AZ3" s="39"/>
      <c r="BB3" s="39" t="s">
        <v>38</v>
      </c>
      <c r="BK3" s="67" t="s">
        <v>42</v>
      </c>
    </row>
    <row r="4" spans="1:68" ht="25.5" customHeight="1" x14ac:dyDescent="0.15">
      <c r="C4" s="64" t="s">
        <v>3</v>
      </c>
      <c r="D4" s="44" t="s">
        <v>5</v>
      </c>
      <c r="E4" s="113"/>
      <c r="F4" s="113"/>
      <c r="G4" s="113"/>
      <c r="H4" s="45" t="s">
        <v>22</v>
      </c>
      <c r="I4" s="114"/>
      <c r="J4" s="114"/>
      <c r="K4" s="114"/>
      <c r="L4" s="114"/>
      <c r="M4" s="114"/>
      <c r="N4" s="114"/>
      <c r="O4" s="114"/>
      <c r="P4" s="114"/>
      <c r="R4" s="111"/>
      <c r="Z4" s="67" t="str">
        <f>"※「要介護度」　"&amp;AA4</f>
        <v>※「要介護度」　該当なし</v>
      </c>
      <c r="AA4" s="67" t="str">
        <f>AC4</f>
        <v>該当なし</v>
      </c>
      <c r="AB4" s="37">
        <v>8</v>
      </c>
      <c r="AC4" s="67" t="str">
        <f>CHOOSE(AB4,"要支援１","要支援２","要介護１","要介護２","要介護３","要介護４","要介護５","該当なし")</f>
        <v>該当なし</v>
      </c>
      <c r="AD4" s="39"/>
      <c r="AE4" s="39"/>
      <c r="AF4" s="39" t="str">
        <f t="shared" si="0"/>
        <v>※「要介護度」　該当なし</v>
      </c>
      <c r="AG4" s="39"/>
      <c r="AH4" s="39"/>
      <c r="AI4" s="39"/>
      <c r="AN4" s="39"/>
      <c r="AY4" s="39"/>
      <c r="AZ4" s="39"/>
      <c r="BA4" s="39"/>
      <c r="BB4" s="39" t="s">
        <v>38</v>
      </c>
      <c r="BK4" s="67" t="s">
        <v>42</v>
      </c>
    </row>
    <row r="5" spans="1:68" ht="25.5" customHeight="1" x14ac:dyDescent="0.15">
      <c r="C5" s="64" t="s">
        <v>4</v>
      </c>
      <c r="D5" s="6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R5" s="111"/>
      <c r="Z5" s="67" t="str">
        <f>"※「認知症の日常生活自立度」　"&amp;AA5</f>
        <v>※「認知症の日常生活自立度」　該当なし</v>
      </c>
      <c r="AA5" s="39" t="str">
        <f>AC5</f>
        <v>該当なし</v>
      </c>
      <c r="AB5" s="37">
        <v>10</v>
      </c>
      <c r="AC5" s="67" t="str">
        <f>CHOOSE(AB5,"I","II","IIa","IIb","III","IIIa","IIIb","IV","M","該当なし")</f>
        <v>該当なし</v>
      </c>
      <c r="AD5" s="39"/>
      <c r="AE5" s="39"/>
      <c r="AF5" s="39" t="str">
        <f t="shared" si="0"/>
        <v>※「認知症の日常生活自立度」　該当なし</v>
      </c>
      <c r="AG5" s="39"/>
      <c r="AH5" s="39"/>
      <c r="AI5" s="39"/>
      <c r="AN5" s="39"/>
      <c r="AY5" s="39"/>
      <c r="AZ5" s="39"/>
      <c r="BA5" s="39"/>
      <c r="BB5" s="39" t="s">
        <v>38</v>
      </c>
      <c r="BK5" s="67" t="s">
        <v>42</v>
      </c>
    </row>
    <row r="6" spans="1:68" ht="25.5" customHeight="1" x14ac:dyDescent="0.15">
      <c r="C6" s="64" t="s">
        <v>23</v>
      </c>
      <c r="D6" s="73">
        <f>患者1!D6</f>
        <v>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111"/>
      <c r="Z6" s="67" t="str">
        <f>"※「患者住所」　"&amp;D6</f>
        <v>※「患者住所」　0</v>
      </c>
      <c r="AD6" s="39"/>
      <c r="AE6" s="39"/>
      <c r="AF6" s="39" t="str">
        <f t="shared" si="0"/>
        <v>※「患者住所」　０</v>
      </c>
      <c r="AG6" s="39"/>
      <c r="AH6" s="39"/>
      <c r="AI6" s="39"/>
      <c r="AN6" s="39" t="b">
        <f>ISBLANK(D6)</f>
        <v>0</v>
      </c>
      <c r="AT6" s="67" t="str">
        <f>IF(AT5=TRUE,"２","")</f>
        <v/>
      </c>
      <c r="AU6" s="67" t="str">
        <f>IF(AU5=TRUE,"２ａ","")</f>
        <v/>
      </c>
      <c r="AV6" s="67" t="str">
        <f>IF(AV5=TRUE,"２ｂ","")</f>
        <v/>
      </c>
      <c r="AW6" s="67" t="str">
        <f>IF(AW5=TRUE,"３","")</f>
        <v/>
      </c>
      <c r="AX6" s="67" t="str">
        <f>IF(AX5=TRUE,"３ａ","")</f>
        <v/>
      </c>
      <c r="AY6" s="67" t="str">
        <f>IF(AY5=TRUE,"３ｂ","")</f>
        <v/>
      </c>
      <c r="AZ6" s="67" t="str">
        <f>IF(AZ5=TRUE,"４","")</f>
        <v/>
      </c>
      <c r="BA6" s="67" t="str">
        <f>IF(BA5=TRUE,"Ｍ","")</f>
        <v/>
      </c>
      <c r="BB6" s="39" t="s">
        <v>38</v>
      </c>
      <c r="BK6" s="67" t="s">
        <v>42</v>
      </c>
    </row>
    <row r="7" spans="1:68" ht="9" customHeight="1" x14ac:dyDescent="0.15">
      <c r="C7" s="6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R7" s="111"/>
      <c r="AD7" s="39"/>
      <c r="AE7" s="39"/>
      <c r="AF7" s="39"/>
      <c r="AG7" s="39"/>
      <c r="AH7" s="39"/>
      <c r="AI7" s="39"/>
      <c r="AN7" s="39"/>
      <c r="BB7" s="39" t="s">
        <v>38</v>
      </c>
      <c r="BG7" s="67" t="str">
        <f>IF(BG6=TRUE,"１","")</f>
        <v/>
      </c>
      <c r="BH7" s="67" t="str">
        <f>IF(BH6=TRUE,"２","")</f>
        <v/>
      </c>
      <c r="BI7" s="67" t="str">
        <f>IF(BI6=TRUE,"２ａ","")</f>
        <v/>
      </c>
      <c r="BJ7" s="67" t="str">
        <f>IF(BJ6=TRUE,"２ｂ","")</f>
        <v/>
      </c>
      <c r="BK7" s="67" t="s">
        <v>42</v>
      </c>
      <c r="BL7" s="63" t="str">
        <f>IF(BL6=TRUE,"３ａ","")</f>
        <v/>
      </c>
      <c r="BM7" s="63" t="str">
        <f>IF(BM6=TRUE,"３ｂ","")</f>
        <v/>
      </c>
      <c r="BN7" s="63" t="str">
        <f>IF(BN6=TRUE,"４","")</f>
        <v/>
      </c>
      <c r="BO7" s="63" t="str">
        <f>IF(BO6=TRUE,"Ｍ","")</f>
        <v/>
      </c>
      <c r="BP7" s="63" t="str">
        <f>IF(BP6=TRUE,"該当なし","")</f>
        <v/>
      </c>
    </row>
    <row r="8" spans="1:68" ht="25.5" customHeight="1" x14ac:dyDescent="0.15">
      <c r="C8" s="64" t="s">
        <v>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R8" s="111"/>
      <c r="AD8" s="39"/>
      <c r="AE8" s="39"/>
      <c r="AF8" s="39"/>
      <c r="AG8" s="39"/>
      <c r="AH8" s="39"/>
      <c r="AI8" s="39"/>
      <c r="AN8" s="39"/>
      <c r="BB8" s="39" t="s">
        <v>38</v>
      </c>
      <c r="BK8" s="67" t="s">
        <v>42</v>
      </c>
    </row>
    <row r="9" spans="1:68" ht="41.25" customHeight="1" x14ac:dyDescent="0.15"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R9" s="111"/>
      <c r="Z9" s="67" t="str">
        <f>"※「訪問診療が必要な理由」　"&amp;C9</f>
        <v>※「訪問診療が必要な理由」　</v>
      </c>
      <c r="AD9" s="39"/>
      <c r="AE9" s="39"/>
      <c r="AF9" s="39" t="str">
        <f t="shared" ref="AF9:AF10" si="1">DBCS(Z9)</f>
        <v>※「訪問診療が必要な理由」　</v>
      </c>
      <c r="AG9" s="39"/>
      <c r="AH9" s="39"/>
      <c r="AI9" s="39"/>
      <c r="AN9" s="39" t="b">
        <f>ISBLANK(C9)</f>
        <v>1</v>
      </c>
      <c r="BB9" s="39" t="s">
        <v>38</v>
      </c>
      <c r="BK9" s="67" t="s">
        <v>42</v>
      </c>
    </row>
    <row r="10" spans="1:68" ht="18" customHeight="1" x14ac:dyDescent="0.15">
      <c r="C10" s="64"/>
      <c r="D10" s="64"/>
      <c r="E10" s="64"/>
      <c r="F10" s="64"/>
      <c r="G10" s="64"/>
      <c r="H10" s="64"/>
      <c r="J10" s="47" t="s">
        <v>10</v>
      </c>
      <c r="K10" s="45">
        <f>患者1!K10</f>
        <v>0</v>
      </c>
      <c r="L10" s="45" t="s">
        <v>11</v>
      </c>
      <c r="M10" s="45">
        <f>患者1!M10</f>
        <v>0</v>
      </c>
      <c r="N10" s="45" t="s">
        <v>12</v>
      </c>
      <c r="O10" s="45">
        <f>患者1!O10</f>
        <v>0</v>
      </c>
      <c r="P10" s="45" t="s">
        <v>13</v>
      </c>
      <c r="R10" s="111"/>
      <c r="Z10" s="67" t="str">
        <f>"※「訪問診療を行った日」　"&amp;AA10</f>
        <v>※「訪問診療を行った日」　平成0年0月0日</v>
      </c>
      <c r="AA10" s="67" t="str">
        <f>J10&amp;K10&amp;L10&amp;M10&amp;N10&amp;O10&amp;P10</f>
        <v>平成0年0月0日</v>
      </c>
      <c r="AD10" s="39"/>
      <c r="AE10" s="39"/>
      <c r="AF10" s="39" t="str">
        <f t="shared" si="1"/>
        <v>※「訪問診療を行った日」　平成０年０月０日</v>
      </c>
      <c r="AG10" s="39"/>
      <c r="AH10" s="39"/>
      <c r="AI10" s="39"/>
      <c r="AN10" s="39"/>
      <c r="BB10" s="39" t="s">
        <v>38</v>
      </c>
      <c r="BK10" s="67" t="s">
        <v>42</v>
      </c>
    </row>
    <row r="11" spans="1:68" ht="10.5" customHeight="1" x14ac:dyDescent="0.15">
      <c r="C11" s="64"/>
      <c r="D11" s="64"/>
      <c r="E11" s="64"/>
      <c r="F11" s="64"/>
      <c r="G11" s="64"/>
      <c r="H11" s="64"/>
      <c r="J11" s="47"/>
      <c r="K11" s="64"/>
      <c r="L11" s="64"/>
      <c r="M11" s="64"/>
      <c r="N11" s="64"/>
      <c r="O11" s="64"/>
      <c r="P11" s="64"/>
      <c r="R11" s="111"/>
      <c r="AD11" s="39"/>
      <c r="AE11" s="39"/>
      <c r="AF11" s="39"/>
      <c r="AG11" s="39"/>
      <c r="AH11" s="39"/>
      <c r="AI11" s="39"/>
      <c r="AN11" s="39"/>
      <c r="BB11" s="39" t="s">
        <v>38</v>
      </c>
      <c r="BK11" s="67" t="s">
        <v>42</v>
      </c>
    </row>
    <row r="12" spans="1:68" ht="16.5" customHeight="1" x14ac:dyDescent="0.15">
      <c r="B12" s="48"/>
      <c r="C12" s="116" t="s">
        <v>7</v>
      </c>
      <c r="D12" s="118" t="s">
        <v>8</v>
      </c>
      <c r="E12" s="118"/>
      <c r="F12" s="119"/>
      <c r="G12" s="49"/>
      <c r="H12" s="104" t="s">
        <v>9</v>
      </c>
      <c r="I12" s="105"/>
      <c r="J12" s="108" t="s">
        <v>15</v>
      </c>
      <c r="K12" s="104"/>
      <c r="L12" s="104"/>
      <c r="M12" s="104"/>
      <c r="N12" s="105"/>
      <c r="O12" s="104" t="s">
        <v>17</v>
      </c>
      <c r="P12" s="105"/>
      <c r="R12" s="111"/>
      <c r="Z12" s="67" t="s">
        <v>25</v>
      </c>
      <c r="AA12" s="67" t="s">
        <v>26</v>
      </c>
      <c r="AB12" s="67" t="s">
        <v>27</v>
      </c>
      <c r="AC12" s="67" t="s">
        <v>28</v>
      </c>
      <c r="AD12" s="39"/>
      <c r="AE12" s="39"/>
      <c r="AF12" s="39" t="str">
        <f t="shared" ref="AF12:AI12" si="2">DBCS(Z12)</f>
        <v>※「患者氏名（同一建物居住者）」　</v>
      </c>
      <c r="AG12" s="39" t="str">
        <f t="shared" si="2"/>
        <v>※「診療時間（開始時刻及び終了時間）」　</v>
      </c>
      <c r="AH12" s="39" t="str">
        <f t="shared" si="2"/>
        <v>※「診療場所」　</v>
      </c>
      <c r="AI12" s="39" t="str">
        <f t="shared" si="2"/>
        <v>※「在宅訪問診療料２、往診料」　</v>
      </c>
      <c r="AN12" s="39"/>
      <c r="BB12" s="39" t="s">
        <v>38</v>
      </c>
      <c r="BK12" s="67" t="s">
        <v>42</v>
      </c>
    </row>
    <row r="13" spans="1:68" x14ac:dyDescent="0.15">
      <c r="B13" s="48"/>
      <c r="C13" s="117"/>
      <c r="D13" s="106" t="s">
        <v>14</v>
      </c>
      <c r="E13" s="106"/>
      <c r="F13" s="107"/>
      <c r="G13" s="66"/>
      <c r="H13" s="106"/>
      <c r="I13" s="107"/>
      <c r="J13" s="109" t="s">
        <v>16</v>
      </c>
      <c r="K13" s="106"/>
      <c r="L13" s="106"/>
      <c r="M13" s="106"/>
      <c r="N13" s="107"/>
      <c r="O13" s="106"/>
      <c r="P13" s="107"/>
      <c r="R13" s="111"/>
      <c r="AD13" s="39"/>
      <c r="AE13" s="39"/>
      <c r="AF13" s="39"/>
      <c r="AG13" s="39"/>
      <c r="AH13" s="39"/>
      <c r="AI13" s="39"/>
      <c r="AN13" s="39" t="s">
        <v>39</v>
      </c>
      <c r="AO13" s="67" t="s">
        <v>40</v>
      </c>
      <c r="AT13" s="67" t="s">
        <v>29</v>
      </c>
      <c r="AU13" s="67" t="s">
        <v>32</v>
      </c>
      <c r="AV13" s="67" t="s">
        <v>33</v>
      </c>
      <c r="BB13" s="39" t="s">
        <v>38</v>
      </c>
      <c r="BK13" s="67" t="s">
        <v>42</v>
      </c>
    </row>
    <row r="14" spans="1:68" ht="22.5" customHeight="1" x14ac:dyDescent="0.15">
      <c r="A14" s="58">
        <v>1</v>
      </c>
      <c r="B14" s="48"/>
      <c r="C14" s="21" t="str">
        <f>IF(患者1!AN14&lt;&gt;TRUE,患者1!C14,"")</f>
        <v/>
      </c>
      <c r="D14" s="22" t="str">
        <f>IF(患者1!AN14&lt;&gt;TRUE,患者1!D14,"")</f>
        <v/>
      </c>
      <c r="E14" s="23" t="s">
        <v>35</v>
      </c>
      <c r="F14" s="24" t="str">
        <f>IF(患者1!AN14&lt;&gt;TRUE,患者1!F14,"")</f>
        <v/>
      </c>
      <c r="G14" s="25"/>
      <c r="H14" s="96" t="str">
        <f>IF(患者1!AN14&lt;&gt;TRUE,患者1!H14,"")</f>
        <v/>
      </c>
      <c r="I14" s="97"/>
      <c r="J14" s="98"/>
      <c r="K14" s="99"/>
      <c r="L14" s="99"/>
      <c r="M14" s="99"/>
      <c r="N14" s="100"/>
      <c r="O14" s="98"/>
      <c r="P14" s="100"/>
      <c r="R14" s="111"/>
      <c r="AD14" s="39"/>
      <c r="AE14" s="39"/>
      <c r="AF14" s="39"/>
      <c r="AG14" s="39"/>
      <c r="AH14" s="39"/>
      <c r="AI14" s="39"/>
      <c r="AN14" s="39" t="b">
        <f>ISBLANK(C14)</f>
        <v>0</v>
      </c>
      <c r="AO14" s="67" t="b">
        <f>ISBLANK(H14)</f>
        <v>0</v>
      </c>
      <c r="AR14" s="67" t="b">
        <f t="shared" ref="AR14:AR33" si="3">ISBLANK(C14)</f>
        <v>0</v>
      </c>
      <c r="AU14" s="39" t="b">
        <f>患者1!AU14</f>
        <v>0</v>
      </c>
      <c r="AV14" s="39" t="b">
        <f>患者1!AV14</f>
        <v>0</v>
      </c>
      <c r="AW14" s="67" t="str">
        <f>IF(AU14=TRUE,"在宅患者訪問診療料２","")</f>
        <v/>
      </c>
      <c r="AX14" s="67" t="str">
        <f>IF(AV14=TRUE,"往診料","")</f>
        <v/>
      </c>
      <c r="AZ14" s="67">
        <f>IF(AN14&lt;&gt;TRUE,1,0)</f>
        <v>1</v>
      </c>
      <c r="BA14" s="39">
        <f>IF(AO14&lt;&gt;TRUE,1,0)</f>
        <v>1</v>
      </c>
      <c r="BB14" s="39" t="s">
        <v>38</v>
      </c>
      <c r="BK14" s="67" t="s">
        <v>42</v>
      </c>
    </row>
    <row r="15" spans="1:68" ht="22.5" customHeight="1" x14ac:dyDescent="0.15">
      <c r="A15" s="58">
        <v>2</v>
      </c>
      <c r="B15" s="48"/>
      <c r="C15" s="21" t="str">
        <f>IF(患者1!AN15&lt;&gt;TRUE,患者1!C15,"")</f>
        <v/>
      </c>
      <c r="D15" s="22" t="str">
        <f>IF(患者1!AN15&lt;&gt;TRUE,患者1!D15,"")</f>
        <v/>
      </c>
      <c r="E15" s="23" t="s">
        <v>35</v>
      </c>
      <c r="F15" s="24" t="str">
        <f>IF(患者1!AN15&lt;&gt;TRUE,患者1!F15,"")</f>
        <v/>
      </c>
      <c r="G15" s="25"/>
      <c r="H15" s="96" t="str">
        <f>IF(患者1!AN15&lt;&gt;TRUE,患者1!H15,"")</f>
        <v/>
      </c>
      <c r="I15" s="97"/>
      <c r="J15" s="98"/>
      <c r="K15" s="99"/>
      <c r="L15" s="99"/>
      <c r="M15" s="99"/>
      <c r="N15" s="100"/>
      <c r="O15" s="98"/>
      <c r="P15" s="100"/>
      <c r="R15" s="111"/>
      <c r="AD15" s="39"/>
      <c r="AE15" s="39"/>
      <c r="AF15" s="39"/>
      <c r="AG15" s="39"/>
      <c r="AH15" s="39"/>
      <c r="AI15" s="39"/>
      <c r="AN15" s="39" t="b">
        <f t="shared" ref="AN15:AN33" si="4">ISBLANK(C15)</f>
        <v>0</v>
      </c>
      <c r="AO15" s="67" t="b">
        <f t="shared" ref="AO15:AO33" si="5">ISBLANK(H15)</f>
        <v>0</v>
      </c>
      <c r="AR15" s="67" t="b">
        <f t="shared" si="3"/>
        <v>0</v>
      </c>
      <c r="AU15" s="39" t="b">
        <f>患者1!AU15</f>
        <v>0</v>
      </c>
      <c r="AV15" s="39" t="b">
        <f>患者1!AV15</f>
        <v>0</v>
      </c>
      <c r="AW15" s="67" t="str">
        <f t="shared" ref="AW15:AW33" si="6">IF(AU15=TRUE,"在宅患者訪問診療料２","")</f>
        <v/>
      </c>
      <c r="AX15" s="67" t="str">
        <f t="shared" ref="AX15:AX18" si="7">IF(AV15=TRUE,"往診料","")</f>
        <v/>
      </c>
      <c r="AZ15" s="39">
        <f t="shared" ref="AZ15:BA33" si="8">IF(AN15&lt;&gt;TRUE,1,0)</f>
        <v>1</v>
      </c>
      <c r="BA15" s="39">
        <f t="shared" si="8"/>
        <v>1</v>
      </c>
      <c r="BB15" s="39" t="s">
        <v>38</v>
      </c>
      <c r="BK15" s="67" t="s">
        <v>42</v>
      </c>
    </row>
    <row r="16" spans="1:68" ht="22.5" customHeight="1" x14ac:dyDescent="0.15">
      <c r="A16" s="58">
        <v>3</v>
      </c>
      <c r="B16" s="48"/>
      <c r="C16" s="21" t="str">
        <f>IF(患者1!AN16&lt;&gt;TRUE,患者1!C16,"")</f>
        <v/>
      </c>
      <c r="D16" s="22" t="str">
        <f>IF(患者1!AN16&lt;&gt;TRUE,患者1!D16,"")</f>
        <v/>
      </c>
      <c r="E16" s="23" t="s">
        <v>35</v>
      </c>
      <c r="F16" s="24" t="str">
        <f>IF(患者1!AN16&lt;&gt;TRUE,患者1!F16,"")</f>
        <v/>
      </c>
      <c r="G16" s="25"/>
      <c r="H16" s="96" t="str">
        <f>IF(患者1!AN16&lt;&gt;TRUE,患者1!H16,"")</f>
        <v/>
      </c>
      <c r="I16" s="97"/>
      <c r="J16" s="98"/>
      <c r="K16" s="99"/>
      <c r="L16" s="99"/>
      <c r="M16" s="99"/>
      <c r="N16" s="100"/>
      <c r="O16" s="98"/>
      <c r="P16" s="100"/>
      <c r="R16" s="111"/>
      <c r="AD16" s="39"/>
      <c r="AE16" s="39"/>
      <c r="AF16" s="39"/>
      <c r="AG16" s="39"/>
      <c r="AH16" s="39"/>
      <c r="AI16" s="39"/>
      <c r="AN16" s="39" t="b">
        <f t="shared" si="4"/>
        <v>0</v>
      </c>
      <c r="AO16" s="67" t="b">
        <f t="shared" si="5"/>
        <v>0</v>
      </c>
      <c r="AR16" s="67" t="b">
        <f t="shared" si="3"/>
        <v>0</v>
      </c>
      <c r="AU16" s="39" t="b">
        <f>患者1!AU16</f>
        <v>0</v>
      </c>
      <c r="AV16" s="39" t="b">
        <f>患者1!AV16</f>
        <v>0</v>
      </c>
      <c r="AW16" s="67" t="str">
        <f t="shared" si="6"/>
        <v/>
      </c>
      <c r="AX16" s="67" t="str">
        <f t="shared" si="7"/>
        <v/>
      </c>
      <c r="AZ16" s="39">
        <f t="shared" si="8"/>
        <v>1</v>
      </c>
      <c r="BA16" s="39">
        <f t="shared" si="8"/>
        <v>1</v>
      </c>
      <c r="BB16" s="39" t="s">
        <v>38</v>
      </c>
      <c r="BK16" s="67" t="s">
        <v>42</v>
      </c>
    </row>
    <row r="17" spans="1:63" s="67" customFormat="1" ht="22.5" customHeight="1" x14ac:dyDescent="0.15">
      <c r="A17" s="58">
        <v>4</v>
      </c>
      <c r="B17" s="48"/>
      <c r="C17" s="21" t="str">
        <f>IF(患者1!AN17&lt;&gt;TRUE,患者1!C17,"")</f>
        <v/>
      </c>
      <c r="D17" s="22" t="str">
        <f>IF(患者1!AN17&lt;&gt;TRUE,患者1!D17,"")</f>
        <v/>
      </c>
      <c r="E17" s="23" t="s">
        <v>35</v>
      </c>
      <c r="F17" s="24" t="str">
        <f>IF(患者1!AN17&lt;&gt;TRUE,患者1!F17,"")</f>
        <v/>
      </c>
      <c r="G17" s="25"/>
      <c r="H17" s="96" t="str">
        <f>IF(患者1!AN17&lt;&gt;TRUE,患者1!H17,"")</f>
        <v/>
      </c>
      <c r="I17" s="97"/>
      <c r="J17" s="98"/>
      <c r="K17" s="99"/>
      <c r="L17" s="99"/>
      <c r="M17" s="99"/>
      <c r="N17" s="100"/>
      <c r="O17" s="98"/>
      <c r="P17" s="100"/>
      <c r="Q17" s="63"/>
      <c r="R17" s="111"/>
      <c r="S17" s="63"/>
      <c r="T17" s="63"/>
      <c r="U17" s="63"/>
      <c r="V17" s="63"/>
      <c r="W17" s="63"/>
      <c r="X17" s="63"/>
      <c r="Y17" s="63"/>
      <c r="AD17" s="39"/>
      <c r="AE17" s="39"/>
      <c r="AF17" s="39"/>
      <c r="AG17" s="39"/>
      <c r="AH17" s="39"/>
      <c r="AI17" s="39"/>
      <c r="AN17" s="39" t="b">
        <f t="shared" si="4"/>
        <v>0</v>
      </c>
      <c r="AO17" s="67" t="b">
        <f t="shared" si="5"/>
        <v>0</v>
      </c>
      <c r="AR17" s="67" t="b">
        <f t="shared" si="3"/>
        <v>0</v>
      </c>
      <c r="AU17" s="39" t="b">
        <f>患者1!AU17</f>
        <v>0</v>
      </c>
      <c r="AV17" s="39" t="b">
        <f>患者1!AV17</f>
        <v>0</v>
      </c>
      <c r="AW17" s="67" t="str">
        <f t="shared" si="6"/>
        <v/>
      </c>
      <c r="AX17" s="67" t="str">
        <f t="shared" si="7"/>
        <v/>
      </c>
      <c r="AZ17" s="39">
        <f t="shared" si="8"/>
        <v>1</v>
      </c>
      <c r="BA17" s="39">
        <f t="shared" si="8"/>
        <v>1</v>
      </c>
      <c r="BB17" s="39" t="s">
        <v>38</v>
      </c>
      <c r="BK17" s="67" t="s">
        <v>42</v>
      </c>
    </row>
    <row r="18" spans="1:63" s="67" customFormat="1" ht="22.5" customHeight="1" x14ac:dyDescent="0.15">
      <c r="A18" s="58">
        <v>5</v>
      </c>
      <c r="B18" s="48"/>
      <c r="C18" s="21" t="str">
        <f>IF(患者1!AN18&lt;&gt;TRUE,患者1!C18,"")</f>
        <v/>
      </c>
      <c r="D18" s="22" t="str">
        <f>IF(患者1!AN18&lt;&gt;TRUE,患者1!D18,"")</f>
        <v/>
      </c>
      <c r="E18" s="23" t="s">
        <v>35</v>
      </c>
      <c r="F18" s="24" t="str">
        <f>IF(患者1!AN18&lt;&gt;TRUE,患者1!F18,"")</f>
        <v/>
      </c>
      <c r="G18" s="25"/>
      <c r="H18" s="96" t="str">
        <f>IF(患者1!AN18&lt;&gt;TRUE,患者1!H18,"")</f>
        <v/>
      </c>
      <c r="I18" s="97"/>
      <c r="J18" s="98"/>
      <c r="K18" s="99"/>
      <c r="L18" s="99"/>
      <c r="M18" s="99"/>
      <c r="N18" s="100"/>
      <c r="O18" s="98"/>
      <c r="P18" s="100"/>
      <c r="Q18" s="63"/>
      <c r="R18" s="111"/>
      <c r="S18" s="63"/>
      <c r="T18" s="63"/>
      <c r="U18" s="63"/>
      <c r="V18" s="63"/>
      <c r="W18" s="63"/>
      <c r="X18" s="63"/>
      <c r="Y18" s="63"/>
      <c r="AD18" s="39"/>
      <c r="AE18" s="39"/>
      <c r="AF18" s="39"/>
      <c r="AG18" s="39"/>
      <c r="AH18" s="39"/>
      <c r="AI18" s="39"/>
      <c r="AN18" s="39" t="b">
        <f t="shared" si="4"/>
        <v>0</v>
      </c>
      <c r="AO18" s="67" t="b">
        <f t="shared" si="5"/>
        <v>0</v>
      </c>
      <c r="AR18" s="67" t="b">
        <f t="shared" si="3"/>
        <v>0</v>
      </c>
      <c r="AU18" s="39" t="b">
        <f>患者1!AU18</f>
        <v>0</v>
      </c>
      <c r="AV18" s="39" t="b">
        <f>患者1!AV18</f>
        <v>0</v>
      </c>
      <c r="AW18" s="67" t="str">
        <f t="shared" si="6"/>
        <v/>
      </c>
      <c r="AX18" s="67" t="str">
        <f t="shared" si="7"/>
        <v/>
      </c>
      <c r="AZ18" s="39">
        <f t="shared" si="8"/>
        <v>1</v>
      </c>
      <c r="BA18" s="39">
        <f t="shared" si="8"/>
        <v>1</v>
      </c>
      <c r="BB18" s="39" t="s">
        <v>38</v>
      </c>
      <c r="BK18" s="67" t="s">
        <v>42</v>
      </c>
    </row>
    <row r="19" spans="1:63" s="67" customFormat="1" ht="22.5" customHeight="1" x14ac:dyDescent="0.15">
      <c r="A19" s="58">
        <v>6</v>
      </c>
      <c r="B19" s="48"/>
      <c r="C19" s="21" t="str">
        <f>IF(患者1!AN19&lt;&gt;TRUE,患者1!C19,"")</f>
        <v/>
      </c>
      <c r="D19" s="22" t="str">
        <f>IF(患者1!AN19&lt;&gt;TRUE,患者1!D19,"")</f>
        <v/>
      </c>
      <c r="E19" s="23" t="s">
        <v>35</v>
      </c>
      <c r="F19" s="24" t="str">
        <f>IF(患者1!AN19&lt;&gt;TRUE,患者1!F19,"")</f>
        <v/>
      </c>
      <c r="G19" s="25"/>
      <c r="H19" s="96" t="str">
        <f>IF(患者1!AN19&lt;&gt;TRUE,患者1!H19,"")</f>
        <v/>
      </c>
      <c r="I19" s="97"/>
      <c r="J19" s="98"/>
      <c r="K19" s="99"/>
      <c r="L19" s="99"/>
      <c r="M19" s="99"/>
      <c r="N19" s="100"/>
      <c r="O19" s="98"/>
      <c r="P19" s="100"/>
      <c r="Q19" s="63"/>
      <c r="R19" s="112"/>
      <c r="S19" s="63"/>
      <c r="T19" s="63"/>
      <c r="U19" s="63"/>
      <c r="V19" s="63"/>
      <c r="W19" s="63"/>
      <c r="X19" s="63"/>
      <c r="Y19" s="63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 t="b">
        <f t="shared" si="4"/>
        <v>0</v>
      </c>
      <c r="AO19" s="67" t="b">
        <f t="shared" si="5"/>
        <v>0</v>
      </c>
      <c r="AR19" s="67" t="b">
        <f t="shared" si="3"/>
        <v>0</v>
      </c>
      <c r="AU19" s="39" t="b">
        <f>患者1!AU19</f>
        <v>0</v>
      </c>
      <c r="AV19" s="39" t="b">
        <f>患者1!AV19</f>
        <v>0</v>
      </c>
      <c r="AW19" s="67" t="str">
        <f t="shared" si="6"/>
        <v/>
      </c>
      <c r="AZ19" s="39">
        <f t="shared" si="8"/>
        <v>1</v>
      </c>
      <c r="BA19" s="39">
        <f t="shared" si="8"/>
        <v>1</v>
      </c>
      <c r="BB19" s="39" t="s">
        <v>38</v>
      </c>
      <c r="BK19" s="67" t="s">
        <v>42</v>
      </c>
    </row>
    <row r="20" spans="1:63" s="67" customFormat="1" ht="22.5" customHeight="1" x14ac:dyDescent="0.15">
      <c r="A20" s="58">
        <v>7</v>
      </c>
      <c r="B20" s="48"/>
      <c r="C20" s="21" t="str">
        <f>IF(患者1!AN20&lt;&gt;TRUE,患者1!C20,"")</f>
        <v/>
      </c>
      <c r="D20" s="22" t="str">
        <f>IF(患者1!AN20&lt;&gt;TRUE,患者1!D20,"")</f>
        <v/>
      </c>
      <c r="E20" s="23" t="s">
        <v>35</v>
      </c>
      <c r="F20" s="24" t="str">
        <f>IF(患者1!AN20&lt;&gt;TRUE,患者1!F20,"")</f>
        <v/>
      </c>
      <c r="G20" s="25"/>
      <c r="H20" s="96" t="str">
        <f>IF(患者1!AN20&lt;&gt;TRUE,患者1!H20,"")</f>
        <v/>
      </c>
      <c r="I20" s="97"/>
      <c r="J20" s="98"/>
      <c r="K20" s="99"/>
      <c r="L20" s="99"/>
      <c r="M20" s="99"/>
      <c r="N20" s="100"/>
      <c r="O20" s="98"/>
      <c r="P20" s="100"/>
      <c r="Q20" s="63"/>
      <c r="R20" s="63"/>
      <c r="S20" s="63" t="str">
        <f>AF47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T20" s="63" t="s">
        <v>37</v>
      </c>
      <c r="U20" s="63"/>
      <c r="V20" s="63"/>
      <c r="W20" s="63"/>
      <c r="X20" s="63"/>
      <c r="Y20" s="63" t="s">
        <v>36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 t="b">
        <f t="shared" si="4"/>
        <v>0</v>
      </c>
      <c r="AO20" s="67" t="b">
        <f t="shared" si="5"/>
        <v>0</v>
      </c>
      <c r="AR20" s="67" t="b">
        <f t="shared" si="3"/>
        <v>0</v>
      </c>
      <c r="AU20" s="39" t="b">
        <f>患者1!AU20</f>
        <v>0</v>
      </c>
      <c r="AV20" s="39" t="b">
        <f>患者1!AV20</f>
        <v>0</v>
      </c>
      <c r="AW20" s="67" t="str">
        <f t="shared" si="6"/>
        <v/>
      </c>
      <c r="AY20" s="39"/>
      <c r="AZ20" s="39">
        <f t="shared" si="8"/>
        <v>1</v>
      </c>
      <c r="BA20" s="39">
        <f t="shared" si="8"/>
        <v>1</v>
      </c>
      <c r="BB20" s="39" t="s">
        <v>38</v>
      </c>
      <c r="BK20" s="67" t="s">
        <v>42</v>
      </c>
    </row>
    <row r="21" spans="1:63" s="67" customFormat="1" ht="22.5" customHeight="1" x14ac:dyDescent="0.15">
      <c r="A21" s="58">
        <v>8</v>
      </c>
      <c r="B21" s="48"/>
      <c r="C21" s="21" t="str">
        <f>IF(患者1!AN21&lt;&gt;TRUE,患者1!C21,"")</f>
        <v/>
      </c>
      <c r="D21" s="22" t="str">
        <f>IF(患者1!AN21&lt;&gt;TRUE,患者1!D21,"")</f>
        <v/>
      </c>
      <c r="E21" s="23" t="s">
        <v>35</v>
      </c>
      <c r="F21" s="24" t="str">
        <f>IF(患者1!AN21&lt;&gt;TRUE,患者1!F21,"")</f>
        <v/>
      </c>
      <c r="G21" s="25"/>
      <c r="H21" s="96" t="str">
        <f>IF(患者1!AN21&lt;&gt;TRUE,患者1!H21,"")</f>
        <v/>
      </c>
      <c r="I21" s="97"/>
      <c r="J21" s="98"/>
      <c r="K21" s="99"/>
      <c r="L21" s="99"/>
      <c r="M21" s="99"/>
      <c r="N21" s="100"/>
      <c r="O21" s="98"/>
      <c r="P21" s="100"/>
      <c r="Q21" s="63"/>
      <c r="R21" s="45" t="s">
        <v>31</v>
      </c>
      <c r="S21" s="63"/>
      <c r="T21" s="63"/>
      <c r="U21" s="63"/>
      <c r="V21" s="63"/>
      <c r="W21" s="63"/>
      <c r="X21" s="63"/>
      <c r="Y21" s="63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 t="b">
        <f t="shared" si="4"/>
        <v>0</v>
      </c>
      <c r="AO21" s="67" t="b">
        <f t="shared" si="5"/>
        <v>0</v>
      </c>
      <c r="AR21" s="67" t="b">
        <f t="shared" si="3"/>
        <v>0</v>
      </c>
      <c r="AU21" s="39" t="b">
        <f>患者1!AU21</f>
        <v>0</v>
      </c>
      <c r="AV21" s="39" t="b">
        <f>患者1!AV21</f>
        <v>0</v>
      </c>
      <c r="AW21" s="67" t="str">
        <f t="shared" si="6"/>
        <v/>
      </c>
      <c r="AY21" s="39"/>
      <c r="AZ21" s="39">
        <f t="shared" si="8"/>
        <v>1</v>
      </c>
      <c r="BA21" s="39">
        <f t="shared" si="8"/>
        <v>1</v>
      </c>
      <c r="BB21" s="39" t="s">
        <v>38</v>
      </c>
      <c r="BK21" s="67" t="s">
        <v>42</v>
      </c>
    </row>
    <row r="22" spans="1:63" s="67" customFormat="1" ht="22.5" customHeight="1" x14ac:dyDescent="0.15">
      <c r="A22" s="58">
        <v>9</v>
      </c>
      <c r="B22" s="48"/>
      <c r="C22" s="21" t="str">
        <f>IF(患者1!AN22&lt;&gt;TRUE,患者1!C22,"")</f>
        <v/>
      </c>
      <c r="D22" s="22" t="str">
        <f>IF(患者1!AN22&lt;&gt;TRUE,患者1!D22,"")</f>
        <v/>
      </c>
      <c r="E22" s="23" t="s">
        <v>35</v>
      </c>
      <c r="F22" s="24" t="str">
        <f>IF(患者1!AN22&lt;&gt;TRUE,患者1!F22,"")</f>
        <v/>
      </c>
      <c r="G22" s="25"/>
      <c r="H22" s="96" t="str">
        <f>IF(患者1!AN22&lt;&gt;TRUE,患者1!H22,"")</f>
        <v/>
      </c>
      <c r="I22" s="97"/>
      <c r="J22" s="98"/>
      <c r="K22" s="99"/>
      <c r="L22" s="99"/>
      <c r="M22" s="99"/>
      <c r="N22" s="100"/>
      <c r="O22" s="98"/>
      <c r="P22" s="100"/>
      <c r="Q22" s="63"/>
      <c r="R22" s="63"/>
      <c r="S22" s="63"/>
      <c r="T22" s="63"/>
      <c r="U22" s="63"/>
      <c r="V22" s="63"/>
      <c r="W22" s="63"/>
      <c r="X22" s="63"/>
      <c r="Y22" s="63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 t="b">
        <f t="shared" si="4"/>
        <v>0</v>
      </c>
      <c r="AO22" s="67" t="b">
        <f t="shared" si="5"/>
        <v>0</v>
      </c>
      <c r="AR22" s="67" t="b">
        <f t="shared" si="3"/>
        <v>0</v>
      </c>
      <c r="AU22" s="39" t="b">
        <f>患者1!AU22</f>
        <v>0</v>
      </c>
      <c r="AV22" s="39" t="b">
        <f>患者1!AV22</f>
        <v>0</v>
      </c>
      <c r="AW22" s="67" t="str">
        <f t="shared" si="6"/>
        <v/>
      </c>
      <c r="AY22" s="39"/>
      <c r="AZ22" s="39">
        <f t="shared" si="8"/>
        <v>1</v>
      </c>
      <c r="BA22" s="39">
        <f t="shared" si="8"/>
        <v>1</v>
      </c>
      <c r="BB22" s="39" t="s">
        <v>38</v>
      </c>
      <c r="BK22" s="67" t="s">
        <v>42</v>
      </c>
    </row>
    <row r="23" spans="1:63" s="67" customFormat="1" ht="22.5" customHeight="1" x14ac:dyDescent="0.15">
      <c r="A23" s="58">
        <v>10</v>
      </c>
      <c r="B23" s="48"/>
      <c r="C23" s="21" t="str">
        <f>IF(患者1!AN23&lt;&gt;TRUE,患者1!C23,"")</f>
        <v/>
      </c>
      <c r="D23" s="22" t="str">
        <f>IF(患者1!AN23&lt;&gt;TRUE,患者1!D23,"")</f>
        <v/>
      </c>
      <c r="E23" s="23" t="s">
        <v>35</v>
      </c>
      <c r="F23" s="24" t="str">
        <f>IF(患者1!AN23&lt;&gt;TRUE,患者1!F23,"")</f>
        <v/>
      </c>
      <c r="G23" s="25"/>
      <c r="H23" s="96" t="str">
        <f>IF(患者1!AN23&lt;&gt;TRUE,患者1!H23,"")</f>
        <v/>
      </c>
      <c r="I23" s="97"/>
      <c r="J23" s="98"/>
      <c r="K23" s="99"/>
      <c r="L23" s="99"/>
      <c r="M23" s="99"/>
      <c r="N23" s="100"/>
      <c r="O23" s="98"/>
      <c r="P23" s="100"/>
      <c r="Q23" s="63"/>
      <c r="R23" s="59" t="s">
        <v>44</v>
      </c>
      <c r="S23" s="63"/>
      <c r="T23" s="63"/>
      <c r="U23" s="63"/>
      <c r="V23" s="63"/>
      <c r="W23" s="63"/>
      <c r="X23" s="63"/>
      <c r="Y23" s="63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 t="b">
        <f t="shared" si="4"/>
        <v>0</v>
      </c>
      <c r="AO23" s="67" t="b">
        <f t="shared" si="5"/>
        <v>0</v>
      </c>
      <c r="AR23" s="67" t="b">
        <f t="shared" si="3"/>
        <v>0</v>
      </c>
      <c r="AU23" s="39" t="b">
        <f>患者1!AU23</f>
        <v>0</v>
      </c>
      <c r="AV23" s="39" t="b">
        <f>患者1!AV23</f>
        <v>0</v>
      </c>
      <c r="AW23" s="67" t="str">
        <f t="shared" si="6"/>
        <v/>
      </c>
      <c r="AY23" s="39"/>
      <c r="AZ23" s="39">
        <f t="shared" si="8"/>
        <v>1</v>
      </c>
      <c r="BA23" s="39">
        <f t="shared" si="8"/>
        <v>1</v>
      </c>
      <c r="BB23" s="39" t="s">
        <v>38</v>
      </c>
      <c r="BK23" s="67" t="s">
        <v>42</v>
      </c>
    </row>
    <row r="24" spans="1:63" s="67" customFormat="1" ht="22.5" customHeight="1" x14ac:dyDescent="0.15">
      <c r="A24" s="58">
        <v>11</v>
      </c>
      <c r="B24" s="48"/>
      <c r="C24" s="21" t="str">
        <f>IF(患者1!AN24&lt;&gt;TRUE,患者1!C24,"")</f>
        <v/>
      </c>
      <c r="D24" s="22" t="str">
        <f>IF(患者1!AN24&lt;&gt;TRUE,患者1!D24,"")</f>
        <v/>
      </c>
      <c r="E24" s="23" t="s">
        <v>35</v>
      </c>
      <c r="F24" s="24" t="str">
        <f>IF(患者1!AN24&lt;&gt;TRUE,患者1!F24,"")</f>
        <v/>
      </c>
      <c r="G24" s="25"/>
      <c r="H24" s="96" t="str">
        <f>IF(患者1!AN24&lt;&gt;TRUE,患者1!H24,"")</f>
        <v/>
      </c>
      <c r="I24" s="97"/>
      <c r="J24" s="98"/>
      <c r="K24" s="99"/>
      <c r="L24" s="99"/>
      <c r="M24" s="99"/>
      <c r="N24" s="100"/>
      <c r="O24" s="98"/>
      <c r="P24" s="100"/>
      <c r="Q24" s="63"/>
      <c r="R24" s="63"/>
      <c r="S24" s="63"/>
      <c r="T24" s="63"/>
      <c r="U24" s="63"/>
      <c r="V24" s="63"/>
      <c r="W24" s="63"/>
      <c r="X24" s="63"/>
      <c r="Y24" s="63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 t="b">
        <f t="shared" si="4"/>
        <v>0</v>
      </c>
      <c r="AO24" s="67" t="b">
        <f t="shared" si="5"/>
        <v>0</v>
      </c>
      <c r="AR24" s="67" t="b">
        <f t="shared" si="3"/>
        <v>0</v>
      </c>
      <c r="AU24" s="39" t="b">
        <f>患者1!AU24</f>
        <v>0</v>
      </c>
      <c r="AV24" s="39" t="b">
        <f>患者1!AV24</f>
        <v>0</v>
      </c>
      <c r="AW24" s="67" t="str">
        <f t="shared" si="6"/>
        <v/>
      </c>
      <c r="AY24" s="39"/>
      <c r="AZ24" s="39">
        <f t="shared" si="8"/>
        <v>1</v>
      </c>
      <c r="BA24" s="39">
        <f t="shared" si="8"/>
        <v>1</v>
      </c>
      <c r="BB24" s="39" t="s">
        <v>38</v>
      </c>
      <c r="BK24" s="67" t="s">
        <v>42</v>
      </c>
    </row>
    <row r="25" spans="1:63" s="67" customFormat="1" ht="22.5" customHeight="1" x14ac:dyDescent="0.15">
      <c r="A25" s="58">
        <v>12</v>
      </c>
      <c r="B25" s="48"/>
      <c r="C25" s="21" t="str">
        <f>IF(患者1!AN25&lt;&gt;TRUE,患者1!C25,"")</f>
        <v/>
      </c>
      <c r="D25" s="22" t="str">
        <f>IF(患者1!AN25&lt;&gt;TRUE,患者1!D25,"")</f>
        <v/>
      </c>
      <c r="E25" s="23" t="s">
        <v>35</v>
      </c>
      <c r="F25" s="24" t="str">
        <f>IF(患者1!AN25&lt;&gt;TRUE,患者1!F25,"")</f>
        <v/>
      </c>
      <c r="G25" s="25"/>
      <c r="H25" s="96" t="str">
        <f>IF(患者1!AN25&lt;&gt;TRUE,患者1!H25,"")</f>
        <v/>
      </c>
      <c r="I25" s="97"/>
      <c r="J25" s="98"/>
      <c r="K25" s="99"/>
      <c r="L25" s="99"/>
      <c r="M25" s="99"/>
      <c r="N25" s="100"/>
      <c r="O25" s="98"/>
      <c r="P25" s="100"/>
      <c r="Q25" s="63"/>
      <c r="R25" s="63"/>
      <c r="S25" s="63"/>
      <c r="T25" s="63"/>
      <c r="U25" s="63"/>
      <c r="V25" s="63"/>
      <c r="W25" s="63"/>
      <c r="X25" s="63"/>
      <c r="Y25" s="63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 t="b">
        <f t="shared" si="4"/>
        <v>0</v>
      </c>
      <c r="AO25" s="67" t="b">
        <f t="shared" si="5"/>
        <v>0</v>
      </c>
      <c r="AR25" s="67" t="b">
        <f t="shared" si="3"/>
        <v>0</v>
      </c>
      <c r="AU25" s="39" t="b">
        <f>患者1!AU25</f>
        <v>0</v>
      </c>
      <c r="AV25" s="39" t="b">
        <f>患者1!AV25</f>
        <v>0</v>
      </c>
      <c r="AW25" s="67" t="str">
        <f t="shared" si="6"/>
        <v/>
      </c>
      <c r="AY25" s="39"/>
      <c r="AZ25" s="39">
        <f t="shared" si="8"/>
        <v>1</v>
      </c>
      <c r="BA25" s="39">
        <f t="shared" si="8"/>
        <v>1</v>
      </c>
      <c r="BB25" s="39" t="s">
        <v>38</v>
      </c>
      <c r="BK25" s="67" t="s">
        <v>42</v>
      </c>
    </row>
    <row r="26" spans="1:63" s="67" customFormat="1" ht="22.5" customHeight="1" x14ac:dyDescent="0.15">
      <c r="A26" s="58">
        <v>13</v>
      </c>
      <c r="B26" s="48"/>
      <c r="C26" s="21" t="str">
        <f>IF(患者1!AN26&lt;&gt;TRUE,患者1!C26,"")</f>
        <v/>
      </c>
      <c r="D26" s="22" t="str">
        <f>IF(患者1!AN26&lt;&gt;TRUE,患者1!D26,"")</f>
        <v/>
      </c>
      <c r="E26" s="23" t="s">
        <v>35</v>
      </c>
      <c r="F26" s="24" t="str">
        <f>IF(患者1!AN26&lt;&gt;TRUE,患者1!F26,"")</f>
        <v/>
      </c>
      <c r="G26" s="25"/>
      <c r="H26" s="96" t="str">
        <f>IF(患者1!AN26&lt;&gt;TRUE,患者1!H26,"")</f>
        <v/>
      </c>
      <c r="I26" s="97"/>
      <c r="J26" s="98"/>
      <c r="K26" s="99"/>
      <c r="L26" s="99"/>
      <c r="M26" s="99"/>
      <c r="N26" s="100"/>
      <c r="O26" s="98"/>
      <c r="P26" s="100"/>
      <c r="Q26" s="63"/>
      <c r="R26" s="63"/>
      <c r="S26" s="63"/>
      <c r="T26" s="63"/>
      <c r="U26" s="63"/>
      <c r="V26" s="63"/>
      <c r="W26" s="63"/>
      <c r="X26" s="63"/>
      <c r="Y26" s="63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 t="b">
        <f t="shared" si="4"/>
        <v>0</v>
      </c>
      <c r="AO26" s="67" t="b">
        <f t="shared" si="5"/>
        <v>0</v>
      </c>
      <c r="AR26" s="67" t="b">
        <f t="shared" si="3"/>
        <v>0</v>
      </c>
      <c r="AU26" s="39" t="b">
        <f>患者1!AU26</f>
        <v>0</v>
      </c>
      <c r="AV26" s="39" t="b">
        <f>患者1!AV26</f>
        <v>0</v>
      </c>
      <c r="AW26" s="67" t="str">
        <f t="shared" si="6"/>
        <v/>
      </c>
      <c r="AY26" s="39"/>
      <c r="AZ26" s="39">
        <f t="shared" si="8"/>
        <v>1</v>
      </c>
      <c r="BA26" s="39">
        <f t="shared" si="8"/>
        <v>1</v>
      </c>
      <c r="BB26" s="39" t="s">
        <v>38</v>
      </c>
      <c r="BK26" s="67" t="s">
        <v>42</v>
      </c>
    </row>
    <row r="27" spans="1:63" s="67" customFormat="1" ht="22.5" customHeight="1" x14ac:dyDescent="0.15">
      <c r="A27" s="58">
        <v>14</v>
      </c>
      <c r="B27" s="48"/>
      <c r="C27" s="21" t="str">
        <f>IF(患者1!AN27&lt;&gt;TRUE,患者1!C27,"")</f>
        <v/>
      </c>
      <c r="D27" s="22" t="str">
        <f>IF(患者1!AN27&lt;&gt;TRUE,患者1!D27,"")</f>
        <v/>
      </c>
      <c r="E27" s="23" t="s">
        <v>35</v>
      </c>
      <c r="F27" s="24" t="str">
        <f>IF(患者1!AN27&lt;&gt;TRUE,患者1!F27,"")</f>
        <v/>
      </c>
      <c r="G27" s="25"/>
      <c r="H27" s="96" t="str">
        <f>IF(患者1!AN27&lt;&gt;TRUE,患者1!H27,"")</f>
        <v/>
      </c>
      <c r="I27" s="97"/>
      <c r="J27" s="98"/>
      <c r="K27" s="99"/>
      <c r="L27" s="99"/>
      <c r="M27" s="99"/>
      <c r="N27" s="100"/>
      <c r="O27" s="98"/>
      <c r="P27" s="100"/>
      <c r="Q27" s="63"/>
      <c r="R27" s="63"/>
      <c r="S27" s="63"/>
      <c r="T27" s="63"/>
      <c r="U27" s="63"/>
      <c r="V27" s="63"/>
      <c r="W27" s="63"/>
      <c r="X27" s="63"/>
      <c r="Y27" s="63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 t="b">
        <f t="shared" si="4"/>
        <v>0</v>
      </c>
      <c r="AO27" s="67" t="b">
        <f t="shared" si="5"/>
        <v>0</v>
      </c>
      <c r="AR27" s="67" t="b">
        <f t="shared" si="3"/>
        <v>0</v>
      </c>
      <c r="AU27" s="39" t="b">
        <f>患者1!AU27</f>
        <v>0</v>
      </c>
      <c r="AV27" s="39" t="b">
        <f>患者1!AV27</f>
        <v>0</v>
      </c>
      <c r="AW27" s="67" t="str">
        <f t="shared" si="6"/>
        <v/>
      </c>
      <c r="AY27" s="39"/>
      <c r="AZ27" s="39">
        <f t="shared" si="8"/>
        <v>1</v>
      </c>
      <c r="BA27" s="39">
        <f t="shared" si="8"/>
        <v>1</v>
      </c>
      <c r="BB27" s="39" t="s">
        <v>38</v>
      </c>
      <c r="BK27" s="67" t="s">
        <v>42</v>
      </c>
    </row>
    <row r="28" spans="1:63" s="67" customFormat="1" ht="22.5" customHeight="1" x14ac:dyDescent="0.15">
      <c r="A28" s="58">
        <v>15</v>
      </c>
      <c r="B28" s="48"/>
      <c r="C28" s="21" t="str">
        <f>IF(患者1!AN28&lt;&gt;TRUE,患者1!C28,"")</f>
        <v/>
      </c>
      <c r="D28" s="22" t="str">
        <f>IF(患者1!AN28&lt;&gt;TRUE,患者1!D28,"")</f>
        <v/>
      </c>
      <c r="E28" s="23" t="s">
        <v>35</v>
      </c>
      <c r="F28" s="24" t="str">
        <f>IF(患者1!AN28&lt;&gt;TRUE,患者1!F28,"")</f>
        <v/>
      </c>
      <c r="G28" s="25"/>
      <c r="H28" s="96" t="str">
        <f>IF(患者1!AN28&lt;&gt;TRUE,患者1!H28,"")</f>
        <v/>
      </c>
      <c r="I28" s="97"/>
      <c r="J28" s="98"/>
      <c r="K28" s="99"/>
      <c r="L28" s="99"/>
      <c r="M28" s="99"/>
      <c r="N28" s="100"/>
      <c r="O28" s="98"/>
      <c r="P28" s="100"/>
      <c r="Q28" s="63"/>
      <c r="R28" s="63"/>
      <c r="S28" s="63"/>
      <c r="T28" s="63"/>
      <c r="U28" s="63"/>
      <c r="V28" s="63"/>
      <c r="W28" s="63"/>
      <c r="X28" s="63"/>
      <c r="Y28" s="63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 t="b">
        <f t="shared" si="4"/>
        <v>0</v>
      </c>
      <c r="AO28" s="67" t="b">
        <f t="shared" si="5"/>
        <v>0</v>
      </c>
      <c r="AR28" s="67" t="b">
        <f t="shared" si="3"/>
        <v>0</v>
      </c>
      <c r="AU28" s="39" t="b">
        <f>患者1!AU28</f>
        <v>0</v>
      </c>
      <c r="AV28" s="39" t="b">
        <f>患者1!AV28</f>
        <v>0</v>
      </c>
      <c r="AW28" s="67" t="str">
        <f t="shared" si="6"/>
        <v/>
      </c>
      <c r="AY28" s="39"/>
      <c r="AZ28" s="39">
        <f t="shared" si="8"/>
        <v>1</v>
      </c>
      <c r="BA28" s="39">
        <f t="shared" si="8"/>
        <v>1</v>
      </c>
      <c r="BB28" s="39" t="s">
        <v>38</v>
      </c>
      <c r="BK28" s="67" t="s">
        <v>42</v>
      </c>
    </row>
    <row r="29" spans="1:63" s="67" customFormat="1" ht="22.5" customHeight="1" x14ac:dyDescent="0.15">
      <c r="A29" s="58">
        <v>16</v>
      </c>
      <c r="B29" s="48"/>
      <c r="C29" s="21" t="str">
        <f>IF(患者1!AN29&lt;&gt;TRUE,患者1!C29,"")</f>
        <v/>
      </c>
      <c r="D29" s="22" t="str">
        <f>IF(患者1!AN29&lt;&gt;TRUE,患者1!D29,"")</f>
        <v/>
      </c>
      <c r="E29" s="23" t="s">
        <v>35</v>
      </c>
      <c r="F29" s="24" t="str">
        <f>IF(患者1!AN29&lt;&gt;TRUE,患者1!F29,"")</f>
        <v/>
      </c>
      <c r="G29" s="25"/>
      <c r="H29" s="96" t="str">
        <f>IF(患者1!AN29&lt;&gt;TRUE,患者1!H29,"")</f>
        <v/>
      </c>
      <c r="I29" s="97"/>
      <c r="J29" s="98"/>
      <c r="K29" s="99"/>
      <c r="L29" s="99"/>
      <c r="M29" s="99"/>
      <c r="N29" s="100"/>
      <c r="O29" s="98"/>
      <c r="P29" s="100"/>
      <c r="Q29" s="63"/>
      <c r="R29" s="63"/>
      <c r="S29" s="63"/>
      <c r="T29" s="63"/>
      <c r="U29" s="63"/>
      <c r="V29" s="63"/>
      <c r="W29" s="63"/>
      <c r="X29" s="63"/>
      <c r="Y29" s="63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 t="b">
        <f t="shared" si="4"/>
        <v>0</v>
      </c>
      <c r="AO29" s="67" t="b">
        <f t="shared" si="5"/>
        <v>0</v>
      </c>
      <c r="AR29" s="67" t="b">
        <f t="shared" si="3"/>
        <v>0</v>
      </c>
      <c r="AU29" s="39" t="b">
        <f>患者1!AU29</f>
        <v>0</v>
      </c>
      <c r="AV29" s="39" t="b">
        <f>患者1!AV29</f>
        <v>0</v>
      </c>
      <c r="AW29" s="67" t="str">
        <f t="shared" si="6"/>
        <v/>
      </c>
      <c r="AY29" s="39"/>
      <c r="AZ29" s="39">
        <f t="shared" si="8"/>
        <v>1</v>
      </c>
      <c r="BA29" s="39">
        <f t="shared" si="8"/>
        <v>1</v>
      </c>
      <c r="BB29" s="39" t="s">
        <v>38</v>
      </c>
      <c r="BK29" s="67" t="s">
        <v>42</v>
      </c>
    </row>
    <row r="30" spans="1:63" s="67" customFormat="1" ht="22.5" customHeight="1" x14ac:dyDescent="0.15">
      <c r="A30" s="58">
        <v>17</v>
      </c>
      <c r="B30" s="48"/>
      <c r="C30" s="21" t="str">
        <f>IF(患者1!AN30&lt;&gt;TRUE,患者1!C30,"")</f>
        <v/>
      </c>
      <c r="D30" s="22" t="str">
        <f>IF(患者1!AN30&lt;&gt;TRUE,患者1!D30,"")</f>
        <v/>
      </c>
      <c r="E30" s="23" t="s">
        <v>35</v>
      </c>
      <c r="F30" s="24" t="str">
        <f>IF(患者1!AN30&lt;&gt;TRUE,患者1!F30,"")</f>
        <v/>
      </c>
      <c r="G30" s="25"/>
      <c r="H30" s="96" t="str">
        <f>IF(患者1!AN30&lt;&gt;TRUE,患者1!H30,"")</f>
        <v/>
      </c>
      <c r="I30" s="97"/>
      <c r="J30" s="98"/>
      <c r="K30" s="99"/>
      <c r="L30" s="99"/>
      <c r="M30" s="99"/>
      <c r="N30" s="100"/>
      <c r="O30" s="98"/>
      <c r="P30" s="100"/>
      <c r="Q30" s="63"/>
      <c r="R30" s="63"/>
      <c r="S30" s="63"/>
      <c r="T30" s="63"/>
      <c r="U30" s="63"/>
      <c r="V30" s="63"/>
      <c r="W30" s="63"/>
      <c r="X30" s="63"/>
      <c r="Y30" s="63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 t="b">
        <f t="shared" si="4"/>
        <v>0</v>
      </c>
      <c r="AO30" s="67" t="b">
        <f t="shared" si="5"/>
        <v>0</v>
      </c>
      <c r="AR30" s="67" t="b">
        <f t="shared" si="3"/>
        <v>0</v>
      </c>
      <c r="AU30" s="39" t="b">
        <f>患者1!AU30</f>
        <v>0</v>
      </c>
      <c r="AV30" s="39" t="b">
        <f>患者1!AV30</f>
        <v>0</v>
      </c>
      <c r="AW30" s="67" t="str">
        <f t="shared" si="6"/>
        <v/>
      </c>
      <c r="AY30" s="39"/>
      <c r="AZ30" s="39">
        <f t="shared" si="8"/>
        <v>1</v>
      </c>
      <c r="BA30" s="39">
        <f t="shared" si="8"/>
        <v>1</v>
      </c>
      <c r="BB30" s="39" t="s">
        <v>38</v>
      </c>
      <c r="BK30" s="67" t="s">
        <v>42</v>
      </c>
    </row>
    <row r="31" spans="1:63" s="67" customFormat="1" ht="22.5" customHeight="1" x14ac:dyDescent="0.15">
      <c r="A31" s="58">
        <v>18</v>
      </c>
      <c r="B31" s="48"/>
      <c r="C31" s="21" t="str">
        <f>IF(患者1!AN31&lt;&gt;TRUE,患者1!C31,"")</f>
        <v/>
      </c>
      <c r="D31" s="22" t="str">
        <f>IF(患者1!AN31&lt;&gt;TRUE,患者1!D31,"")</f>
        <v/>
      </c>
      <c r="E31" s="23" t="s">
        <v>35</v>
      </c>
      <c r="F31" s="24" t="str">
        <f>IF(患者1!AN31&lt;&gt;TRUE,患者1!F31,"")</f>
        <v/>
      </c>
      <c r="G31" s="25"/>
      <c r="H31" s="96" t="str">
        <f>IF(患者1!AN31&lt;&gt;TRUE,患者1!H31,"")</f>
        <v/>
      </c>
      <c r="I31" s="97"/>
      <c r="J31" s="98"/>
      <c r="K31" s="99"/>
      <c r="L31" s="99"/>
      <c r="M31" s="99"/>
      <c r="N31" s="100"/>
      <c r="O31" s="98"/>
      <c r="P31" s="100"/>
      <c r="Q31" s="63"/>
      <c r="R31" s="63"/>
      <c r="S31" s="63"/>
      <c r="T31" s="63"/>
      <c r="U31" s="63"/>
      <c r="V31" s="63"/>
      <c r="W31" s="63"/>
      <c r="X31" s="63"/>
      <c r="Y31" s="63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 t="b">
        <f t="shared" si="4"/>
        <v>0</v>
      </c>
      <c r="AO31" s="67" t="b">
        <f t="shared" si="5"/>
        <v>0</v>
      </c>
      <c r="AR31" s="67" t="b">
        <f t="shared" si="3"/>
        <v>0</v>
      </c>
      <c r="AU31" s="39" t="b">
        <f>患者1!AU31</f>
        <v>0</v>
      </c>
      <c r="AV31" s="39" t="b">
        <f>患者1!AV31</f>
        <v>0</v>
      </c>
      <c r="AW31" s="67" t="str">
        <f t="shared" si="6"/>
        <v/>
      </c>
      <c r="AY31" s="39"/>
      <c r="AZ31" s="39">
        <f t="shared" si="8"/>
        <v>1</v>
      </c>
      <c r="BA31" s="39">
        <f t="shared" si="8"/>
        <v>1</v>
      </c>
      <c r="BB31" s="39" t="s">
        <v>38</v>
      </c>
      <c r="BK31" s="67" t="s">
        <v>42</v>
      </c>
    </row>
    <row r="32" spans="1:63" s="67" customFormat="1" ht="22.5" customHeight="1" x14ac:dyDescent="0.15">
      <c r="A32" s="58">
        <v>19</v>
      </c>
      <c r="B32" s="48"/>
      <c r="C32" s="21" t="str">
        <f>IF(患者1!AN32&lt;&gt;TRUE,患者1!C32,"")</f>
        <v/>
      </c>
      <c r="D32" s="22" t="str">
        <f>IF(患者1!AN32&lt;&gt;TRUE,患者1!D32,"")</f>
        <v/>
      </c>
      <c r="E32" s="23" t="s">
        <v>35</v>
      </c>
      <c r="F32" s="24" t="str">
        <f>IF(患者1!AN32&lt;&gt;TRUE,患者1!F32,"")</f>
        <v/>
      </c>
      <c r="G32" s="25"/>
      <c r="H32" s="96" t="str">
        <f>IF(患者1!AN32&lt;&gt;TRUE,患者1!H32,"")</f>
        <v/>
      </c>
      <c r="I32" s="97"/>
      <c r="J32" s="98"/>
      <c r="K32" s="99"/>
      <c r="L32" s="99"/>
      <c r="M32" s="99"/>
      <c r="N32" s="100"/>
      <c r="O32" s="98"/>
      <c r="P32" s="100"/>
      <c r="Q32" s="63"/>
      <c r="R32" s="63"/>
      <c r="S32" s="63"/>
      <c r="T32" s="63"/>
      <c r="U32" s="63"/>
      <c r="V32" s="63"/>
      <c r="W32" s="63"/>
      <c r="X32" s="63"/>
      <c r="Y32" s="63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 t="b">
        <f t="shared" si="4"/>
        <v>0</v>
      </c>
      <c r="AO32" s="67" t="b">
        <f t="shared" si="5"/>
        <v>0</v>
      </c>
      <c r="AR32" s="67" t="b">
        <f t="shared" si="3"/>
        <v>0</v>
      </c>
      <c r="AU32" s="39" t="b">
        <f>患者1!AU32</f>
        <v>0</v>
      </c>
      <c r="AV32" s="39" t="b">
        <f>患者1!AV32</f>
        <v>0</v>
      </c>
      <c r="AW32" s="67" t="str">
        <f t="shared" si="6"/>
        <v/>
      </c>
      <c r="AY32" s="39"/>
      <c r="AZ32" s="39">
        <f t="shared" si="8"/>
        <v>1</v>
      </c>
      <c r="BA32" s="39">
        <f t="shared" si="8"/>
        <v>1</v>
      </c>
      <c r="BB32" s="39" t="s">
        <v>38</v>
      </c>
      <c r="BK32" s="67" t="s">
        <v>42</v>
      </c>
    </row>
    <row r="33" spans="1:63" ht="22.5" customHeight="1" x14ac:dyDescent="0.15">
      <c r="A33" s="58">
        <v>20</v>
      </c>
      <c r="B33" s="48"/>
      <c r="C33" s="21" t="str">
        <f>IF(患者1!AN33&lt;&gt;TRUE,患者1!C33,"")</f>
        <v/>
      </c>
      <c r="D33" s="22" t="str">
        <f>IF(患者1!AN33&lt;&gt;TRUE,患者1!D33,"")</f>
        <v/>
      </c>
      <c r="E33" s="23" t="s">
        <v>35</v>
      </c>
      <c r="F33" s="24" t="str">
        <f>IF(患者1!AN33&lt;&gt;TRUE,患者1!F33,"")</f>
        <v/>
      </c>
      <c r="G33" s="25"/>
      <c r="H33" s="96" t="str">
        <f>IF(患者1!AN33&lt;&gt;TRUE,患者1!H33,"")</f>
        <v/>
      </c>
      <c r="I33" s="97"/>
      <c r="J33" s="98"/>
      <c r="K33" s="99"/>
      <c r="L33" s="99"/>
      <c r="M33" s="99"/>
      <c r="N33" s="100"/>
      <c r="O33" s="98"/>
      <c r="P33" s="100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 t="b">
        <f t="shared" si="4"/>
        <v>0</v>
      </c>
      <c r="AO33" s="67" t="b">
        <f t="shared" si="5"/>
        <v>0</v>
      </c>
      <c r="AR33" s="67" t="b">
        <f t="shared" si="3"/>
        <v>0</v>
      </c>
      <c r="AU33" s="39" t="b">
        <f>患者1!AU33</f>
        <v>0</v>
      </c>
      <c r="AV33" s="39" t="b">
        <f>患者1!AV33</f>
        <v>0</v>
      </c>
      <c r="AW33" s="67" t="str">
        <f t="shared" si="6"/>
        <v/>
      </c>
      <c r="AY33" s="39"/>
      <c r="AZ33" s="39">
        <f t="shared" si="8"/>
        <v>1</v>
      </c>
      <c r="BA33" s="39">
        <f t="shared" si="8"/>
        <v>1</v>
      </c>
      <c r="BK33" s="67" t="s">
        <v>42</v>
      </c>
    </row>
    <row r="34" spans="1:63" ht="30" customHeight="1" x14ac:dyDescent="0.15">
      <c r="C34" s="65" t="s">
        <v>18</v>
      </c>
      <c r="D34" s="52">
        <f>患者1!D34</f>
        <v>0</v>
      </c>
      <c r="E34" s="52" t="s">
        <v>19</v>
      </c>
      <c r="AD34" s="39"/>
      <c r="AE34" s="39"/>
      <c r="AF34" s="39"/>
      <c r="AG34" s="39"/>
      <c r="AH34" s="39"/>
      <c r="AI34" s="39"/>
      <c r="AN34" s="39"/>
      <c r="BK34" s="67" t="s">
        <v>42</v>
      </c>
    </row>
    <row r="35" spans="1:63" ht="27.75" customHeight="1" x14ac:dyDescent="0.15">
      <c r="H35" s="53" t="s">
        <v>20</v>
      </c>
      <c r="I35" s="26">
        <f>患者1!I35</f>
        <v>0</v>
      </c>
      <c r="J35" s="54" t="s">
        <v>21</v>
      </c>
      <c r="Z35" s="101" t="str">
        <f>AF39</f>
        <v/>
      </c>
      <c r="AA35" s="101"/>
      <c r="AB35" s="101"/>
      <c r="AC35" s="101"/>
      <c r="AD35" s="39"/>
      <c r="AE35" s="39"/>
      <c r="AF35" s="39"/>
      <c r="AG35" s="39"/>
      <c r="AH35" s="39"/>
      <c r="AI35" s="39"/>
      <c r="AN35" s="39"/>
      <c r="BK35" s="67" t="s">
        <v>42</v>
      </c>
    </row>
    <row r="36" spans="1:63" x14ac:dyDescent="0.15">
      <c r="R36" s="55"/>
      <c r="Z36" s="101"/>
      <c r="AA36" s="101"/>
      <c r="AB36" s="101"/>
      <c r="AC36" s="101"/>
      <c r="AD36" s="39"/>
      <c r="AE36" s="39"/>
      <c r="AF36" s="39"/>
      <c r="AG36" s="39"/>
      <c r="AH36" s="39"/>
      <c r="AI36" s="39"/>
      <c r="AN36" s="39"/>
      <c r="BK36" s="67" t="s">
        <v>42</v>
      </c>
    </row>
    <row r="37" spans="1:63" ht="13.5" customHeight="1" x14ac:dyDescent="0.15">
      <c r="R37" s="55"/>
      <c r="Z37" s="101"/>
      <c r="AA37" s="101"/>
      <c r="AB37" s="101"/>
      <c r="AC37" s="101"/>
      <c r="AD37" s="39"/>
      <c r="AE37" s="39"/>
      <c r="AF37" s="39" t="str">
        <f>AF2&amp;CHAR(10) &amp; AF3&amp;CHAR(10) &amp; AF4&amp;CHAR(10) &amp; AF5&amp;CHAR(10) &amp; AF6&amp;CHAR(10) &amp; AF9&amp;CHAR(10) &amp; AF10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</v>
      </c>
      <c r="AG37" s="39"/>
      <c r="AH37" s="39"/>
      <c r="AI37" s="39"/>
      <c r="AN37" s="39"/>
      <c r="BK37" s="67" t="s">
        <v>42</v>
      </c>
    </row>
    <row r="38" spans="1:63" ht="13.5" customHeight="1" x14ac:dyDescent="0.15">
      <c r="R38" s="55"/>
      <c r="Z38" s="101"/>
      <c r="AA38" s="101"/>
      <c r="AB38" s="101"/>
      <c r="AC38" s="101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Y38" s="39"/>
      <c r="AZ38" s="39"/>
      <c r="BA38" s="39"/>
      <c r="BB38" s="39"/>
      <c r="BC38" s="39"/>
      <c r="BD38" s="39"/>
      <c r="BE38" s="39"/>
      <c r="BG38" s="39"/>
      <c r="BH38" s="39"/>
      <c r="BI38" s="39"/>
      <c r="BJ38" s="39"/>
      <c r="BK38" s="67" t="s">
        <v>42</v>
      </c>
    </row>
    <row r="39" spans="1:63" ht="13.5" customHeight="1" x14ac:dyDescent="0.15">
      <c r="R39" s="55"/>
      <c r="Z39" s="101"/>
      <c r="AA39" s="101"/>
      <c r="AB39" s="101"/>
      <c r="AC39" s="101"/>
      <c r="AD39" s="39"/>
      <c r="AE39" s="39"/>
      <c r="AF39" s="39" t="str">
        <f>患者1!AF39</f>
        <v/>
      </c>
      <c r="AG39" s="39" t="str">
        <f>患者1!AG39</f>
        <v/>
      </c>
      <c r="AH39" s="39" t="str">
        <f>患者1!AH39</f>
        <v/>
      </c>
      <c r="AI39" s="39" t="str">
        <f>患者1!AI39</f>
        <v/>
      </c>
      <c r="AN39" s="39"/>
      <c r="AY39" s="39"/>
      <c r="AZ39" s="39"/>
      <c r="BA39" s="39"/>
      <c r="BB39" s="39"/>
      <c r="BC39" s="39"/>
      <c r="BD39" s="39"/>
      <c r="BE39" s="39"/>
      <c r="BG39" s="39"/>
      <c r="BH39" s="39"/>
      <c r="BI39" s="39"/>
      <c r="BJ39" s="39"/>
      <c r="BK39" s="67" t="s">
        <v>42</v>
      </c>
    </row>
    <row r="40" spans="1:63" ht="13.5" customHeight="1" x14ac:dyDescent="0.15">
      <c r="R40" s="55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Y40" s="39"/>
      <c r="AZ40" s="39"/>
      <c r="BA40" s="39"/>
      <c r="BB40" s="39"/>
      <c r="BC40" s="39"/>
      <c r="BD40" s="39"/>
      <c r="BE40" s="39"/>
      <c r="BG40" s="39"/>
      <c r="BH40" s="39"/>
      <c r="BI40" s="39"/>
      <c r="BJ40" s="39"/>
      <c r="BK40" s="67" t="s">
        <v>42</v>
      </c>
    </row>
    <row r="41" spans="1:63" ht="13.5" customHeight="1" x14ac:dyDescent="0.15">
      <c r="R41" s="55"/>
      <c r="AA41" s="39"/>
      <c r="AD41" s="39"/>
      <c r="AE41" s="39"/>
      <c r="AF41" s="39" t="str">
        <f>AF12&amp;AF39</f>
        <v>※「患者氏名（同一建物居住者）」　</v>
      </c>
      <c r="AG41" s="39" t="str">
        <f t="shared" ref="AG41:AI41" si="9">AG12&amp;AG39</f>
        <v>※「診療時間（開始時刻及び終了時間）」　</v>
      </c>
      <c r="AH41" s="39" t="str">
        <f t="shared" si="9"/>
        <v>※「診療場所」　</v>
      </c>
      <c r="AI41" s="39" t="str">
        <f t="shared" si="9"/>
        <v>※「在宅訪問診療料２、往診料」　</v>
      </c>
      <c r="AN41" s="39"/>
      <c r="AY41" s="39"/>
      <c r="AZ41" s="39"/>
      <c r="BA41" s="39"/>
      <c r="BB41" s="39"/>
      <c r="BC41" s="39"/>
      <c r="BD41" s="39"/>
      <c r="BE41" s="39"/>
      <c r="BG41" s="39"/>
      <c r="BH41" s="39"/>
      <c r="BI41" s="39"/>
      <c r="BJ41" s="39"/>
      <c r="BK41" s="67" t="s">
        <v>42</v>
      </c>
    </row>
    <row r="42" spans="1:63" ht="13.5" customHeight="1" x14ac:dyDescent="0.15">
      <c r="R42" s="55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Y42" s="39"/>
      <c r="AZ42" s="39"/>
      <c r="BA42" s="39"/>
      <c r="BB42" s="39"/>
      <c r="BC42" s="39"/>
      <c r="BD42" s="39"/>
      <c r="BE42" s="39"/>
      <c r="BG42" s="39"/>
      <c r="BH42" s="39"/>
      <c r="BI42" s="39"/>
      <c r="BJ42" s="39"/>
      <c r="BK42" s="67" t="s">
        <v>42</v>
      </c>
    </row>
    <row r="43" spans="1:63" ht="13.5" customHeight="1" x14ac:dyDescent="0.15">
      <c r="R43" s="55"/>
      <c r="Z43" s="67" t="str">
        <f>"※「診療人数合計」　"&amp;D34&amp;"人　"</f>
        <v>※「診療人数合計」　0人　</v>
      </c>
      <c r="AA43" s="67" t="str">
        <f>"※「主治医氏名」　"&amp;I35&amp;"　"</f>
        <v>※「主治医氏名」　0　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Y43" s="39"/>
      <c r="AZ43" s="39"/>
      <c r="BA43" s="39"/>
      <c r="BB43" s="39"/>
      <c r="BC43" s="39"/>
      <c r="BD43" s="39"/>
      <c r="BE43" s="39"/>
      <c r="BG43" s="39"/>
      <c r="BH43" s="39"/>
      <c r="BI43" s="39"/>
      <c r="BJ43" s="39"/>
      <c r="BK43" s="67" t="s">
        <v>42</v>
      </c>
    </row>
    <row r="44" spans="1:63" ht="13.5" customHeight="1" x14ac:dyDescent="0.15">
      <c r="R44" s="55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Y44" s="39"/>
      <c r="AZ44" s="39"/>
      <c r="BA44" s="39"/>
      <c r="BB44" s="39"/>
      <c r="BC44" s="39"/>
      <c r="BD44" s="39"/>
      <c r="BE44" s="39"/>
      <c r="BG44" s="39"/>
      <c r="BH44" s="39"/>
      <c r="BI44" s="39"/>
      <c r="BJ44" s="39"/>
      <c r="BK44" s="67" t="s">
        <v>42</v>
      </c>
    </row>
    <row r="45" spans="1:63" ht="13.5" customHeight="1" x14ac:dyDescent="0.15">
      <c r="R45" s="55"/>
      <c r="Z45" s="67" t="str">
        <f>Z43&amp;CHAR(10) &amp; AA43</f>
        <v>※「診療人数合計」　0人　
※「主治医氏名」　0　</v>
      </c>
      <c r="AA45" s="39"/>
      <c r="AB45" s="39"/>
      <c r="AC45" s="39"/>
      <c r="AD45" s="39"/>
      <c r="AE45" s="39"/>
      <c r="AF45" s="39" t="str">
        <f>DBCS(Z45)</f>
        <v>※「診療人数合計」　０人　
※「主治医氏名」　０　</v>
      </c>
      <c r="AG45" s="39"/>
      <c r="AH45" s="39"/>
      <c r="AI45" s="39"/>
      <c r="AJ45" s="39"/>
      <c r="AK45" s="39"/>
      <c r="AL45" s="39"/>
      <c r="AM45" s="39"/>
      <c r="AN45" s="39"/>
      <c r="AY45" s="39"/>
      <c r="AZ45" s="39"/>
      <c r="BA45" s="39"/>
      <c r="BB45" s="39"/>
      <c r="BC45" s="39"/>
      <c r="BD45" s="39"/>
      <c r="BE45" s="39"/>
      <c r="BG45" s="39"/>
      <c r="BH45" s="39"/>
      <c r="BI45" s="39"/>
      <c r="BJ45" s="39"/>
      <c r="BK45" s="67" t="s">
        <v>42</v>
      </c>
    </row>
    <row r="46" spans="1:63" ht="13.5" customHeight="1" x14ac:dyDescent="0.15">
      <c r="R46" s="55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Y46" s="39"/>
      <c r="AZ46" s="39"/>
      <c r="BA46" s="39"/>
      <c r="BB46" s="39"/>
      <c r="BC46" s="39"/>
      <c r="BD46" s="39"/>
      <c r="BE46" s="39"/>
      <c r="BG46" s="39"/>
      <c r="BH46" s="39"/>
      <c r="BI46" s="39"/>
      <c r="BJ46" s="39"/>
      <c r="BK46" s="67" t="s">
        <v>42</v>
      </c>
    </row>
    <row r="47" spans="1:63" ht="13.5" customHeight="1" x14ac:dyDescent="0.15">
      <c r="R47" s="55"/>
      <c r="Z47" s="39"/>
      <c r="AA47" s="39"/>
      <c r="AB47" s="39"/>
      <c r="AC47" s="39"/>
      <c r="AD47" s="39"/>
      <c r="AE47" s="39"/>
      <c r="AF47" s="39" t="str">
        <f>AF37&amp;CHAR(10) &amp;AF41&amp;CHAR(10) &amp;AG41&amp;CHAR(10) &amp;AH41&amp;CHAR(10) &amp;AI41&amp;CHAR(10) &amp;AF45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AG47" s="39"/>
      <c r="AH47" s="39"/>
      <c r="AI47" s="39"/>
      <c r="AJ47" s="39"/>
      <c r="AK47" s="39"/>
      <c r="AL47" s="39"/>
      <c r="AM47" s="39"/>
      <c r="AN47" s="39"/>
      <c r="AY47" s="39"/>
      <c r="AZ47" s="39"/>
      <c r="BA47" s="39"/>
      <c r="BB47" s="39"/>
      <c r="BC47" s="39"/>
      <c r="BD47" s="39"/>
      <c r="BE47" s="39"/>
      <c r="BG47" s="39"/>
      <c r="BH47" s="39"/>
      <c r="BI47" s="39"/>
      <c r="BJ47" s="39"/>
      <c r="BK47" s="67" t="s">
        <v>42</v>
      </c>
    </row>
    <row r="48" spans="1:63" ht="13.5" customHeight="1" x14ac:dyDescent="0.15">
      <c r="R48" s="55"/>
      <c r="AY48" s="39"/>
      <c r="AZ48" s="39"/>
      <c r="BA48" s="39"/>
      <c r="BB48" s="39"/>
      <c r="BC48" s="39"/>
      <c r="BD48" s="39"/>
      <c r="BE48" s="39"/>
      <c r="BG48" s="39"/>
      <c r="BH48" s="39"/>
      <c r="BI48" s="39"/>
      <c r="BJ48" s="39"/>
      <c r="BK48" s="39"/>
    </row>
    <row r="49" spans="18:63" ht="13.5" customHeight="1" x14ac:dyDescent="0.15">
      <c r="R49" s="55"/>
      <c r="AY49" s="39"/>
      <c r="AZ49" s="39"/>
      <c r="BA49" s="39"/>
      <c r="BB49" s="39"/>
      <c r="BC49" s="39"/>
      <c r="BD49" s="39"/>
      <c r="BE49" s="39"/>
      <c r="BG49" s="39"/>
      <c r="BH49" s="39"/>
      <c r="BI49" s="39"/>
      <c r="BJ49" s="39"/>
      <c r="BK49" s="39"/>
    </row>
    <row r="50" spans="18:63" ht="13.5" customHeight="1" x14ac:dyDescent="0.15">
      <c r="R50" s="55"/>
      <c r="AY50" s="39"/>
      <c r="AZ50" s="39"/>
      <c r="BA50" s="39"/>
      <c r="BB50" s="39"/>
      <c r="BC50" s="39"/>
      <c r="BD50" s="39"/>
      <c r="BE50" s="39"/>
      <c r="BG50" s="39"/>
      <c r="BH50" s="39"/>
      <c r="BI50" s="39"/>
      <c r="BJ50" s="39"/>
      <c r="BK50" s="39"/>
    </row>
    <row r="51" spans="18:63" x14ac:dyDescent="0.15">
      <c r="R51" s="55"/>
    </row>
    <row r="52" spans="18:63" x14ac:dyDescent="0.15">
      <c r="R52" s="55"/>
    </row>
    <row r="53" spans="18:63" x14ac:dyDescent="0.15">
      <c r="R53" s="55"/>
    </row>
    <row r="54" spans="18:63" x14ac:dyDescent="0.15">
      <c r="R54" s="55"/>
    </row>
    <row r="55" spans="18:63" x14ac:dyDescent="0.15">
      <c r="R55" s="55"/>
    </row>
    <row r="56" spans="18:63" x14ac:dyDescent="0.15">
      <c r="R56" s="55"/>
    </row>
    <row r="57" spans="18:63" x14ac:dyDescent="0.15">
      <c r="R57" s="55"/>
    </row>
    <row r="58" spans="18:63" x14ac:dyDescent="0.15">
      <c r="R58" s="55"/>
    </row>
  </sheetData>
  <sheetProtection sheet="1" objects="1" scenarios="1"/>
  <mergeCells count="76">
    <mergeCell ref="H33:I33"/>
    <mergeCell ref="J33:N33"/>
    <mergeCell ref="O33:P33"/>
    <mergeCell ref="Z35:AC39"/>
    <mergeCell ref="H31:I31"/>
    <mergeCell ref="J31:N31"/>
    <mergeCell ref="O31:P31"/>
    <mergeCell ref="H32:I32"/>
    <mergeCell ref="J32:N32"/>
    <mergeCell ref="O32:P32"/>
    <mergeCell ref="H29:I29"/>
    <mergeCell ref="J29:N29"/>
    <mergeCell ref="O29:P29"/>
    <mergeCell ref="H30:I30"/>
    <mergeCell ref="J30:N30"/>
    <mergeCell ref="O30:P30"/>
    <mergeCell ref="H27:I27"/>
    <mergeCell ref="J27:N27"/>
    <mergeCell ref="O27:P27"/>
    <mergeCell ref="H28:I28"/>
    <mergeCell ref="J28:N28"/>
    <mergeCell ref="O28:P28"/>
    <mergeCell ref="H25:I25"/>
    <mergeCell ref="J25:N25"/>
    <mergeCell ref="O25:P25"/>
    <mergeCell ref="H26:I26"/>
    <mergeCell ref="J26:N26"/>
    <mergeCell ref="O26:P26"/>
    <mergeCell ref="H23:I23"/>
    <mergeCell ref="J23:N23"/>
    <mergeCell ref="O23:P23"/>
    <mergeCell ref="H24:I24"/>
    <mergeCell ref="J24:N24"/>
    <mergeCell ref="O24:P24"/>
    <mergeCell ref="H21:I21"/>
    <mergeCell ref="J21:N21"/>
    <mergeCell ref="O21:P21"/>
    <mergeCell ref="H22:I22"/>
    <mergeCell ref="J22:N22"/>
    <mergeCell ref="O22:P22"/>
    <mergeCell ref="H19:I19"/>
    <mergeCell ref="J19:N19"/>
    <mergeCell ref="O19:P19"/>
    <mergeCell ref="H20:I20"/>
    <mergeCell ref="J20:N20"/>
    <mergeCell ref="O20:P20"/>
    <mergeCell ref="H17:I17"/>
    <mergeCell ref="J17:N17"/>
    <mergeCell ref="O17:P17"/>
    <mergeCell ref="H18:I18"/>
    <mergeCell ref="J18:N18"/>
    <mergeCell ref="O18:P18"/>
    <mergeCell ref="H15:I15"/>
    <mergeCell ref="J15:N15"/>
    <mergeCell ref="O15:P15"/>
    <mergeCell ref="H16:I16"/>
    <mergeCell ref="J16:N16"/>
    <mergeCell ref="O16:P16"/>
    <mergeCell ref="H12:I13"/>
    <mergeCell ref="J12:N12"/>
    <mergeCell ref="O12:P13"/>
    <mergeCell ref="D13:F13"/>
    <mergeCell ref="J13:N13"/>
    <mergeCell ref="H14:I14"/>
    <mergeCell ref="J14:N14"/>
    <mergeCell ref="O14:P14"/>
    <mergeCell ref="C2:P2"/>
    <mergeCell ref="D3:H3"/>
    <mergeCell ref="R3:R19"/>
    <mergeCell ref="E4:G4"/>
    <mergeCell ref="I4:P4"/>
    <mergeCell ref="E5:P5"/>
    <mergeCell ref="D6:P6"/>
    <mergeCell ref="C9:P9"/>
    <mergeCell ref="C12:C13"/>
    <mergeCell ref="D12:F1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13</xdr:row>
                    <xdr:rowOff>38100</xdr:rowOff>
                  </from>
                  <to>
                    <xdr:col>15</xdr:col>
                    <xdr:colOff>95250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Option Button 3">
              <controlPr defaultSize="0" autoFill="0" autoLine="0" autoPict="0">
                <anchor moveWithCells="1">
                  <from>
                    <xdr:col>4</xdr:col>
                    <xdr:colOff>85725</xdr:colOff>
                    <xdr:row>3</xdr:row>
                    <xdr:rowOff>66675</xdr:rowOff>
                  </from>
                  <to>
                    <xdr:col>7</xdr:col>
                    <xdr:colOff>9525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Option Button 4">
              <controlPr defaultSize="0" autoFill="0" autoLine="0" autoPict="0">
                <anchor moveWithCells="1">
                  <from>
                    <xdr:col>5</xdr:col>
                    <xdr:colOff>352425</xdr:colOff>
                    <xdr:row>3</xdr:row>
                    <xdr:rowOff>66675</xdr:rowOff>
                  </from>
                  <to>
                    <xdr:col>7</xdr:col>
                    <xdr:colOff>523875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7" r:id="rId8" name="Option Button 5">
              <controlPr defaultSize="0" autoFill="0" autoLine="0" autoPict="0">
                <anchor moveWithCells="1">
                  <from>
                    <xdr:col>7</xdr:col>
                    <xdr:colOff>714375</xdr:colOff>
                    <xdr:row>3</xdr:row>
                    <xdr:rowOff>66675</xdr:rowOff>
                  </from>
                  <to>
                    <xdr:col>8</xdr:col>
                    <xdr:colOff>695325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8" r:id="rId9" name="Option Button 6">
              <controlPr defaultSize="0" autoFill="0" autoLine="0" autoPict="0">
                <anchor moveWithCells="1">
                  <from>
                    <xdr:col>8</xdr:col>
                    <xdr:colOff>371475</xdr:colOff>
                    <xdr:row>3</xdr:row>
                    <xdr:rowOff>66675</xdr:rowOff>
                  </from>
                  <to>
                    <xdr:col>8</xdr:col>
                    <xdr:colOff>1209675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9" r:id="rId10" name="Option Button 7">
              <controlPr defaultSize="0" autoFill="0" autoLine="0" autoPict="0">
                <anchor moveWithCells="1">
                  <from>
                    <xdr:col>8</xdr:col>
                    <xdr:colOff>885825</xdr:colOff>
                    <xdr:row>3</xdr:row>
                    <xdr:rowOff>66675</xdr:rowOff>
                  </from>
                  <to>
                    <xdr:col>8</xdr:col>
                    <xdr:colOff>1724025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0" r:id="rId11" name="Option Button 8">
              <controlPr defaultSize="0" autoFill="0" autoLine="0" autoPict="0">
                <anchor moveWithCells="1">
                  <from>
                    <xdr:col>8</xdr:col>
                    <xdr:colOff>1400175</xdr:colOff>
                    <xdr:row>3</xdr:row>
                    <xdr:rowOff>66675</xdr:rowOff>
                  </from>
                  <to>
                    <xdr:col>9</xdr:col>
                    <xdr:colOff>114300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1" r:id="rId12" name="Option Button 9">
              <controlPr defaultSize="0" autoFill="0" autoLine="0" autoPict="0">
                <anchor moveWithCells="1">
                  <from>
                    <xdr:col>8</xdr:col>
                    <xdr:colOff>1914525</xdr:colOff>
                    <xdr:row>3</xdr:row>
                    <xdr:rowOff>66675</xdr:rowOff>
                  </from>
                  <to>
                    <xdr:col>11</xdr:col>
                    <xdr:colOff>142875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2" r:id="rId13" name="Option Button 10">
              <controlPr defaultSize="0" autoFill="0" autoLine="0" autoPict="0">
                <anchor moveWithCells="1">
                  <from>
                    <xdr:col>10</xdr:col>
                    <xdr:colOff>57150</xdr:colOff>
                    <xdr:row>3</xdr:row>
                    <xdr:rowOff>66675</xdr:rowOff>
                  </from>
                  <to>
                    <xdr:col>13</xdr:col>
                    <xdr:colOff>152400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3" r:id="rId14" name="Group Box 11">
              <controlPr defaultSize="0" autoFill="0" autoPict="0">
                <anchor moveWithCells="1">
                  <from>
                    <xdr:col>2</xdr:col>
                    <xdr:colOff>1000125</xdr:colOff>
                    <xdr:row>2</xdr:row>
                    <xdr:rowOff>266700</xdr:rowOff>
                  </from>
                  <to>
                    <xdr:col>15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4" r:id="rId15" name="Option Button 12">
              <controlPr defaultSize="0" autoFill="0" autoLine="0" autoPict="0">
                <anchor moveWithCells="1">
                  <from>
                    <xdr:col>4</xdr:col>
                    <xdr:colOff>76200</xdr:colOff>
                    <xdr:row>4</xdr:row>
                    <xdr:rowOff>76200</xdr:rowOff>
                  </from>
                  <to>
                    <xdr:col>7</xdr:col>
                    <xdr:colOff>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5" r:id="rId16" name="Option Button 13">
              <controlPr defaultSize="0" autoFill="0" autoLine="0" autoPict="0">
                <anchor moveWithCells="1">
                  <from>
                    <xdr:col>5</xdr:col>
                    <xdr:colOff>342900</xdr:colOff>
                    <xdr:row>4</xdr:row>
                    <xdr:rowOff>76200</xdr:rowOff>
                  </from>
                  <to>
                    <xdr:col>7</xdr:col>
                    <xdr:colOff>514350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6" r:id="rId17" name="Option Button 14">
              <controlPr defaultSize="0" autoFill="0" autoLine="0" autoPict="0">
                <anchor moveWithCells="1">
                  <from>
                    <xdr:col>7</xdr:col>
                    <xdr:colOff>190500</xdr:colOff>
                    <xdr:row>4</xdr:row>
                    <xdr:rowOff>76200</xdr:rowOff>
                  </from>
                  <to>
                    <xdr:col>8</xdr:col>
                    <xdr:colOff>171450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7" r:id="rId18" name="Option Button 15">
              <controlPr defaultSize="0" autoFill="0" autoLine="0" autoPict="0">
                <anchor moveWithCells="1">
                  <from>
                    <xdr:col>7</xdr:col>
                    <xdr:colOff>704850</xdr:colOff>
                    <xdr:row>4</xdr:row>
                    <xdr:rowOff>76200</xdr:rowOff>
                  </from>
                  <to>
                    <xdr:col>8</xdr:col>
                    <xdr:colOff>685800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8" r:id="rId19" name="Option Button 16">
              <controlPr defaultSize="0" autoFill="0" autoLine="0" autoPict="0">
                <anchor moveWithCells="1">
                  <from>
                    <xdr:col>8</xdr:col>
                    <xdr:colOff>361950</xdr:colOff>
                    <xdr:row>4</xdr:row>
                    <xdr:rowOff>76200</xdr:rowOff>
                  </from>
                  <to>
                    <xdr:col>8</xdr:col>
                    <xdr:colOff>1200150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9" r:id="rId20" name="Option Button 17">
              <controlPr defaultSize="0" autoFill="0" autoLine="0" autoPict="0">
                <anchor moveWithCells="1">
                  <from>
                    <xdr:col>8</xdr:col>
                    <xdr:colOff>876300</xdr:colOff>
                    <xdr:row>4</xdr:row>
                    <xdr:rowOff>76200</xdr:rowOff>
                  </from>
                  <to>
                    <xdr:col>8</xdr:col>
                    <xdr:colOff>1714500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0" r:id="rId21" name="Option Button 18">
              <controlPr defaultSize="0" autoFill="0" autoLine="0" autoPict="0">
                <anchor moveWithCells="1">
                  <from>
                    <xdr:col>8</xdr:col>
                    <xdr:colOff>1390650</xdr:colOff>
                    <xdr:row>4</xdr:row>
                    <xdr:rowOff>76200</xdr:rowOff>
                  </from>
                  <to>
                    <xdr:col>9</xdr:col>
                    <xdr:colOff>104775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1" r:id="rId22" name="Option Button 19">
              <controlPr defaultSize="0" autoFill="0" autoLine="0" autoPict="0">
                <anchor moveWithCells="1">
                  <from>
                    <xdr:col>8</xdr:col>
                    <xdr:colOff>1905000</xdr:colOff>
                    <xdr:row>4</xdr:row>
                    <xdr:rowOff>76200</xdr:rowOff>
                  </from>
                  <to>
                    <xdr:col>11</xdr:col>
                    <xdr:colOff>133350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2" r:id="rId23" name="Option Button 20">
              <controlPr defaultSize="0" autoFill="0" autoLine="0" autoPict="0">
                <anchor moveWithCells="1">
                  <from>
                    <xdr:col>10</xdr:col>
                    <xdr:colOff>57150</xdr:colOff>
                    <xdr:row>4</xdr:row>
                    <xdr:rowOff>76200</xdr:rowOff>
                  </from>
                  <to>
                    <xdr:col>13</xdr:col>
                    <xdr:colOff>152400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3" r:id="rId24" name="Group Box 21">
              <controlPr defaultSize="0" autoFill="0" autoPict="0">
                <anchor moveWithCells="1">
                  <from>
                    <xdr:col>3</xdr:col>
                    <xdr:colOff>438150</xdr:colOff>
                    <xdr:row>4</xdr:row>
                    <xdr:rowOff>57150</xdr:rowOff>
                  </from>
                  <to>
                    <xdr:col>15</xdr:col>
                    <xdr:colOff>228600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4" r:id="rId25" name="Option Button 22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76200</xdr:rowOff>
                  </from>
                  <to>
                    <xdr:col>15</xdr:col>
                    <xdr:colOff>180975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5" r:id="rId26" name="Check Box 2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14</xdr:row>
                    <xdr:rowOff>28575</xdr:rowOff>
                  </from>
                  <to>
                    <xdr:col>12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6" r:id="rId27" name="Check Box 2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14</xdr:row>
                    <xdr:rowOff>38100</xdr:rowOff>
                  </from>
                  <to>
                    <xdr:col>15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7" r:id="rId28" name="Check Box 2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15</xdr:row>
                    <xdr:rowOff>28575</xdr:rowOff>
                  </from>
                  <to>
                    <xdr:col>12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8" r:id="rId29" name="Check Box 2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15</xdr:row>
                    <xdr:rowOff>38100</xdr:rowOff>
                  </from>
                  <to>
                    <xdr:col>15</xdr:col>
                    <xdr:colOff>95250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9" r:id="rId30" name="Check Box 2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16</xdr:row>
                    <xdr:rowOff>28575</xdr:rowOff>
                  </from>
                  <to>
                    <xdr:col>12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0" r:id="rId31" name="Check Box 2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16</xdr:row>
                    <xdr:rowOff>38100</xdr:rowOff>
                  </from>
                  <to>
                    <xdr:col>15</xdr:col>
                    <xdr:colOff>95250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1" r:id="rId32" name="Check Box 2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17</xdr:row>
                    <xdr:rowOff>28575</xdr:rowOff>
                  </from>
                  <to>
                    <xdr:col>12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2" r:id="rId33" name="Check Box 3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17</xdr:row>
                    <xdr:rowOff>38100</xdr:rowOff>
                  </from>
                  <to>
                    <xdr:col>15</xdr:col>
                    <xdr:colOff>95250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3" r:id="rId34" name="Check Box 3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18</xdr:row>
                    <xdr:rowOff>28575</xdr:rowOff>
                  </from>
                  <to>
                    <xdr:col>12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4" r:id="rId35" name="Check Box 3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18</xdr:row>
                    <xdr:rowOff>38100</xdr:rowOff>
                  </from>
                  <to>
                    <xdr:col>15</xdr:col>
                    <xdr:colOff>95250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5" r:id="rId36" name="Check Box 3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19</xdr:row>
                    <xdr:rowOff>28575</xdr:rowOff>
                  </from>
                  <to>
                    <xdr:col>12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6" r:id="rId37" name="Check Box 3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19</xdr:row>
                    <xdr:rowOff>38100</xdr:rowOff>
                  </from>
                  <to>
                    <xdr:col>15</xdr:col>
                    <xdr:colOff>95250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7" r:id="rId38" name="Check Box 3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20</xdr:row>
                    <xdr:rowOff>28575</xdr:rowOff>
                  </from>
                  <to>
                    <xdr:col>12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8" r:id="rId39" name="Check Box 3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20</xdr:row>
                    <xdr:rowOff>38100</xdr:rowOff>
                  </from>
                  <to>
                    <xdr:col>15</xdr:col>
                    <xdr:colOff>95250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9" r:id="rId40" name="Check Box 3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21</xdr:row>
                    <xdr:rowOff>28575</xdr:rowOff>
                  </from>
                  <to>
                    <xdr:col>12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0" r:id="rId41" name="Check Box 3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21</xdr:row>
                    <xdr:rowOff>38100</xdr:rowOff>
                  </from>
                  <to>
                    <xdr:col>15</xdr:col>
                    <xdr:colOff>95250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1" r:id="rId42" name="Check Box 3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22</xdr:row>
                    <xdr:rowOff>28575</xdr:rowOff>
                  </from>
                  <to>
                    <xdr:col>12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2" r:id="rId43" name="Check Box 4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22</xdr:row>
                    <xdr:rowOff>38100</xdr:rowOff>
                  </from>
                  <to>
                    <xdr:col>15</xdr:col>
                    <xdr:colOff>95250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3" r:id="rId44" name="Check Box 4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23</xdr:row>
                    <xdr:rowOff>28575</xdr:rowOff>
                  </from>
                  <to>
                    <xdr:col>12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4" r:id="rId45" name="Check Box 4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23</xdr:row>
                    <xdr:rowOff>38100</xdr:rowOff>
                  </from>
                  <to>
                    <xdr:col>15</xdr:col>
                    <xdr:colOff>95250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5" r:id="rId46" name="Check Box 4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24</xdr:row>
                    <xdr:rowOff>28575</xdr:rowOff>
                  </from>
                  <to>
                    <xdr:col>12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6" r:id="rId47" name="Check Box 4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24</xdr:row>
                    <xdr:rowOff>38100</xdr:rowOff>
                  </from>
                  <to>
                    <xdr:col>15</xdr:col>
                    <xdr:colOff>95250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7" r:id="rId48" name="Check Box 4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25</xdr:row>
                    <xdr:rowOff>28575</xdr:rowOff>
                  </from>
                  <to>
                    <xdr:col>12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8" r:id="rId49" name="Check Box 4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25</xdr:row>
                    <xdr:rowOff>38100</xdr:rowOff>
                  </from>
                  <to>
                    <xdr:col>15</xdr:col>
                    <xdr:colOff>95250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9" r:id="rId50" name="Check Box 4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26</xdr:row>
                    <xdr:rowOff>28575</xdr:rowOff>
                  </from>
                  <to>
                    <xdr:col>12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0" r:id="rId51" name="Check Box 4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26</xdr:row>
                    <xdr:rowOff>38100</xdr:rowOff>
                  </from>
                  <to>
                    <xdr:col>15</xdr:col>
                    <xdr:colOff>95250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1" r:id="rId52" name="Check Box 4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27</xdr:row>
                    <xdr:rowOff>28575</xdr:rowOff>
                  </from>
                  <to>
                    <xdr:col>12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2" r:id="rId53" name="Check Box 5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27</xdr:row>
                    <xdr:rowOff>38100</xdr:rowOff>
                  </from>
                  <to>
                    <xdr:col>15</xdr:col>
                    <xdr:colOff>95250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3" r:id="rId54" name="Check Box 5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28</xdr:row>
                    <xdr:rowOff>28575</xdr:rowOff>
                  </from>
                  <to>
                    <xdr:col>12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4" r:id="rId55" name="Check Box 5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28</xdr:row>
                    <xdr:rowOff>38100</xdr:rowOff>
                  </from>
                  <to>
                    <xdr:col>15</xdr:col>
                    <xdr:colOff>95250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5" r:id="rId56" name="Check Box 5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29</xdr:row>
                    <xdr:rowOff>28575</xdr:rowOff>
                  </from>
                  <to>
                    <xdr:col>12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6" r:id="rId57" name="Check Box 5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29</xdr:row>
                    <xdr:rowOff>38100</xdr:rowOff>
                  </from>
                  <to>
                    <xdr:col>15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7" r:id="rId58" name="Check Box 5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30</xdr:row>
                    <xdr:rowOff>28575</xdr:rowOff>
                  </from>
                  <to>
                    <xdr:col>12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8" r:id="rId59" name="Check Box 5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30</xdr:row>
                    <xdr:rowOff>38100</xdr:rowOff>
                  </from>
                  <to>
                    <xdr:col>15</xdr:col>
                    <xdr:colOff>95250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9" r:id="rId60" name="Check Box 5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31</xdr:row>
                    <xdr:rowOff>28575</xdr:rowOff>
                  </from>
                  <to>
                    <xdr:col>12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0" r:id="rId61" name="Check Box 5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31</xdr:row>
                    <xdr:rowOff>38100</xdr:rowOff>
                  </from>
                  <to>
                    <xdr:col>15</xdr:col>
                    <xdr:colOff>95250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1" r:id="rId62" name="Check Box 5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32</xdr:row>
                    <xdr:rowOff>28575</xdr:rowOff>
                  </from>
                  <to>
                    <xdr:col>12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2" r:id="rId63" name="Check Box 6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32</xdr:row>
                    <xdr:rowOff>38100</xdr:rowOff>
                  </from>
                  <to>
                    <xdr:col>15</xdr:col>
                    <xdr:colOff>95250</xdr:colOff>
                    <xdr:row>32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58"/>
  <sheetViews>
    <sheetView zoomScaleNormal="100" workbookViewId="0">
      <selection activeCell="D3" sqref="D3:H3"/>
    </sheetView>
  </sheetViews>
  <sheetFormatPr defaultRowHeight="13.5" x14ac:dyDescent="0.15"/>
  <cols>
    <col min="1" max="1" width="4.25" style="58" customWidth="1"/>
    <col min="2" max="2" width="2.375" style="63" customWidth="1"/>
    <col min="3" max="3" width="14.625" style="63" customWidth="1"/>
    <col min="4" max="4" width="7.75" style="63" customWidth="1"/>
    <col min="5" max="5" width="3.25" style="63" customWidth="1"/>
    <col min="6" max="6" width="7.75" style="63" customWidth="1"/>
    <col min="7" max="7" width="1" style="63" customWidth="1"/>
    <col min="8" max="8" width="11.25" style="63" customWidth="1"/>
    <col min="9" max="9" width="27.875" style="63" customWidth="1"/>
    <col min="10" max="10" width="3.125" style="63" customWidth="1"/>
    <col min="11" max="16" width="3.25" style="63" customWidth="1"/>
    <col min="17" max="17" width="3.75" style="63" customWidth="1"/>
    <col min="18" max="18" width="47.625" style="63" customWidth="1"/>
    <col min="19" max="19" width="2.375" style="63" customWidth="1"/>
    <col min="20" max="25" width="1.25" style="63" customWidth="1"/>
    <col min="26" max="62" width="1.25" style="67" customWidth="1"/>
    <col min="63" max="63" width="6.75" style="67" customWidth="1"/>
    <col min="64" max="68" width="6.75" style="63" customWidth="1"/>
    <col min="69" max="16384" width="9" style="63"/>
  </cols>
  <sheetData>
    <row r="1" spans="1:68" x14ac:dyDescent="0.15">
      <c r="B1" s="40" t="s">
        <v>0</v>
      </c>
      <c r="AU1" s="67" t="b">
        <v>1</v>
      </c>
    </row>
    <row r="2" spans="1:68" ht="28.5" customHeight="1" x14ac:dyDescent="0.15">
      <c r="C2" s="102" t="s">
        <v>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R2" s="42" t="s">
        <v>30</v>
      </c>
      <c r="Z2" s="67" t="s">
        <v>45</v>
      </c>
      <c r="AD2" s="39"/>
      <c r="AE2" s="39"/>
      <c r="AF2" s="39" t="str">
        <f>DBCS(Z2)</f>
        <v>※「訪問診療に関する記録書」</v>
      </c>
      <c r="AG2" s="39"/>
      <c r="AH2" s="39"/>
      <c r="AI2" s="39"/>
      <c r="AN2" s="39"/>
      <c r="BB2" s="67" t="s">
        <v>38</v>
      </c>
      <c r="BK2" s="67" t="s">
        <v>42</v>
      </c>
    </row>
    <row r="3" spans="1:68" ht="25.5" customHeight="1" x14ac:dyDescent="0.15">
      <c r="C3" s="64" t="s">
        <v>2</v>
      </c>
      <c r="D3" s="73"/>
      <c r="E3" s="73"/>
      <c r="F3" s="73"/>
      <c r="G3" s="73"/>
      <c r="H3" s="73"/>
      <c r="I3" s="64" t="s">
        <v>24</v>
      </c>
      <c r="J3" s="64"/>
      <c r="K3" s="64"/>
      <c r="L3" s="64"/>
      <c r="M3" s="64"/>
      <c r="N3" s="64"/>
      <c r="O3" s="64"/>
      <c r="R3" s="110" t="str">
        <f>S20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Z3" s="67" t="str">
        <f>"※「患者氏名」　"&amp;D3</f>
        <v>※「患者氏名」　</v>
      </c>
      <c r="AD3" s="39"/>
      <c r="AE3" s="39"/>
      <c r="AF3" s="39" t="str">
        <f t="shared" ref="AF3:AF6" si="0">DBCS(Z3)</f>
        <v>※「患者氏名」　</v>
      </c>
      <c r="AG3" s="39"/>
      <c r="AH3" s="39"/>
      <c r="AI3" s="39"/>
      <c r="AN3" s="39"/>
      <c r="AY3" s="39"/>
      <c r="AZ3" s="39"/>
      <c r="BB3" s="39" t="s">
        <v>38</v>
      </c>
      <c r="BK3" s="67" t="s">
        <v>42</v>
      </c>
    </row>
    <row r="4" spans="1:68" ht="25.5" customHeight="1" x14ac:dyDescent="0.15">
      <c r="C4" s="64" t="s">
        <v>3</v>
      </c>
      <c r="D4" s="44" t="s">
        <v>5</v>
      </c>
      <c r="E4" s="113"/>
      <c r="F4" s="113"/>
      <c r="G4" s="113"/>
      <c r="H4" s="45" t="s">
        <v>22</v>
      </c>
      <c r="I4" s="114"/>
      <c r="J4" s="114"/>
      <c r="K4" s="114"/>
      <c r="L4" s="114"/>
      <c r="M4" s="114"/>
      <c r="N4" s="114"/>
      <c r="O4" s="114"/>
      <c r="P4" s="114"/>
      <c r="R4" s="111"/>
      <c r="Z4" s="67" t="str">
        <f>"※「要介護度」　"&amp;AA4</f>
        <v>※「要介護度」　該当なし</v>
      </c>
      <c r="AA4" s="67" t="str">
        <f>AC4</f>
        <v>該当なし</v>
      </c>
      <c r="AB4" s="37">
        <v>8</v>
      </c>
      <c r="AC4" s="67" t="str">
        <f>CHOOSE(AB4,"要支援１","要支援２","要介護１","要介護２","要介護３","要介護４","要介護５","該当なし")</f>
        <v>該当なし</v>
      </c>
      <c r="AD4" s="39"/>
      <c r="AE4" s="39"/>
      <c r="AF4" s="39" t="str">
        <f t="shared" si="0"/>
        <v>※「要介護度」　該当なし</v>
      </c>
      <c r="AG4" s="39"/>
      <c r="AH4" s="39"/>
      <c r="AI4" s="39"/>
      <c r="AN4" s="39"/>
      <c r="AY4" s="39"/>
      <c r="AZ4" s="39"/>
      <c r="BA4" s="39"/>
      <c r="BB4" s="39" t="s">
        <v>38</v>
      </c>
      <c r="BK4" s="67" t="s">
        <v>42</v>
      </c>
    </row>
    <row r="5" spans="1:68" ht="25.5" customHeight="1" x14ac:dyDescent="0.15">
      <c r="C5" s="64" t="s">
        <v>4</v>
      </c>
      <c r="D5" s="6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R5" s="111"/>
      <c r="Z5" s="67" t="str">
        <f>"※「認知症の日常生活自立度」　"&amp;AA5</f>
        <v>※「認知症の日常生活自立度」　該当なし</v>
      </c>
      <c r="AA5" s="39" t="str">
        <f>AC5</f>
        <v>該当なし</v>
      </c>
      <c r="AB5" s="37">
        <v>10</v>
      </c>
      <c r="AC5" s="67" t="str">
        <f>CHOOSE(AB5,"I","II","IIa","IIb","III","IIIa","IIIb","IV","M","該当なし")</f>
        <v>該当なし</v>
      </c>
      <c r="AD5" s="39"/>
      <c r="AE5" s="39"/>
      <c r="AF5" s="39" t="str">
        <f t="shared" si="0"/>
        <v>※「認知症の日常生活自立度」　該当なし</v>
      </c>
      <c r="AG5" s="39"/>
      <c r="AH5" s="39"/>
      <c r="AI5" s="39"/>
      <c r="AN5" s="39"/>
      <c r="AY5" s="39"/>
      <c r="AZ5" s="39"/>
      <c r="BA5" s="39"/>
      <c r="BB5" s="39" t="s">
        <v>38</v>
      </c>
      <c r="BK5" s="67" t="s">
        <v>42</v>
      </c>
    </row>
    <row r="6" spans="1:68" ht="25.5" customHeight="1" x14ac:dyDescent="0.15">
      <c r="C6" s="64" t="s">
        <v>23</v>
      </c>
      <c r="D6" s="73">
        <f>患者1!D6</f>
        <v>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111"/>
      <c r="Z6" s="67" t="str">
        <f>"※「患者住所」　"&amp;D6</f>
        <v>※「患者住所」　0</v>
      </c>
      <c r="AD6" s="39"/>
      <c r="AE6" s="39"/>
      <c r="AF6" s="39" t="str">
        <f t="shared" si="0"/>
        <v>※「患者住所」　０</v>
      </c>
      <c r="AG6" s="39"/>
      <c r="AH6" s="39"/>
      <c r="AI6" s="39"/>
      <c r="AN6" s="39" t="b">
        <f>ISBLANK(D6)</f>
        <v>0</v>
      </c>
      <c r="AT6" s="67" t="str">
        <f>IF(AT5=TRUE,"２","")</f>
        <v/>
      </c>
      <c r="AU6" s="67" t="str">
        <f>IF(AU5=TRUE,"２ａ","")</f>
        <v/>
      </c>
      <c r="AV6" s="67" t="str">
        <f>IF(AV5=TRUE,"２ｂ","")</f>
        <v/>
      </c>
      <c r="AW6" s="67" t="str">
        <f>IF(AW5=TRUE,"３","")</f>
        <v/>
      </c>
      <c r="AX6" s="67" t="str">
        <f>IF(AX5=TRUE,"３ａ","")</f>
        <v/>
      </c>
      <c r="AY6" s="67" t="str">
        <f>IF(AY5=TRUE,"３ｂ","")</f>
        <v/>
      </c>
      <c r="AZ6" s="67" t="str">
        <f>IF(AZ5=TRUE,"４","")</f>
        <v/>
      </c>
      <c r="BA6" s="67" t="str">
        <f>IF(BA5=TRUE,"Ｍ","")</f>
        <v/>
      </c>
      <c r="BB6" s="39" t="s">
        <v>38</v>
      </c>
      <c r="BK6" s="67" t="s">
        <v>42</v>
      </c>
    </row>
    <row r="7" spans="1:68" ht="9" customHeight="1" x14ac:dyDescent="0.15">
      <c r="C7" s="6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R7" s="111"/>
      <c r="AD7" s="39"/>
      <c r="AE7" s="39"/>
      <c r="AF7" s="39"/>
      <c r="AG7" s="39"/>
      <c r="AH7" s="39"/>
      <c r="AI7" s="39"/>
      <c r="AN7" s="39"/>
      <c r="BB7" s="39" t="s">
        <v>38</v>
      </c>
      <c r="BG7" s="67" t="str">
        <f>IF(BG6=TRUE,"１","")</f>
        <v/>
      </c>
      <c r="BH7" s="67" t="str">
        <f>IF(BH6=TRUE,"２","")</f>
        <v/>
      </c>
      <c r="BI7" s="67" t="str">
        <f>IF(BI6=TRUE,"２ａ","")</f>
        <v/>
      </c>
      <c r="BJ7" s="67" t="str">
        <f>IF(BJ6=TRUE,"２ｂ","")</f>
        <v/>
      </c>
      <c r="BK7" s="67" t="s">
        <v>42</v>
      </c>
      <c r="BL7" s="63" t="str">
        <f>IF(BL6=TRUE,"３ａ","")</f>
        <v/>
      </c>
      <c r="BM7" s="63" t="str">
        <f>IF(BM6=TRUE,"３ｂ","")</f>
        <v/>
      </c>
      <c r="BN7" s="63" t="str">
        <f>IF(BN6=TRUE,"４","")</f>
        <v/>
      </c>
      <c r="BO7" s="63" t="str">
        <f>IF(BO6=TRUE,"Ｍ","")</f>
        <v/>
      </c>
      <c r="BP7" s="63" t="str">
        <f>IF(BP6=TRUE,"該当なし","")</f>
        <v/>
      </c>
    </row>
    <row r="8" spans="1:68" ht="25.5" customHeight="1" x14ac:dyDescent="0.15">
      <c r="C8" s="64" t="s">
        <v>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R8" s="111"/>
      <c r="AD8" s="39"/>
      <c r="AE8" s="39"/>
      <c r="AF8" s="39"/>
      <c r="AG8" s="39"/>
      <c r="AH8" s="39"/>
      <c r="AI8" s="39"/>
      <c r="AN8" s="39"/>
      <c r="BB8" s="39" t="s">
        <v>38</v>
      </c>
      <c r="BK8" s="67" t="s">
        <v>42</v>
      </c>
    </row>
    <row r="9" spans="1:68" ht="41.25" customHeight="1" x14ac:dyDescent="0.15"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R9" s="111"/>
      <c r="Z9" s="67" t="str">
        <f>"※「訪問診療が必要な理由」　"&amp;C9</f>
        <v>※「訪問診療が必要な理由」　</v>
      </c>
      <c r="AD9" s="39"/>
      <c r="AE9" s="39"/>
      <c r="AF9" s="39" t="str">
        <f t="shared" ref="AF9:AF10" si="1">DBCS(Z9)</f>
        <v>※「訪問診療が必要な理由」　</v>
      </c>
      <c r="AG9" s="39"/>
      <c r="AH9" s="39"/>
      <c r="AI9" s="39"/>
      <c r="AN9" s="39" t="b">
        <f>ISBLANK(C9)</f>
        <v>1</v>
      </c>
      <c r="BB9" s="39" t="s">
        <v>38</v>
      </c>
      <c r="BK9" s="67" t="s">
        <v>42</v>
      </c>
    </row>
    <row r="10" spans="1:68" ht="18" customHeight="1" x14ac:dyDescent="0.15">
      <c r="C10" s="64"/>
      <c r="D10" s="64"/>
      <c r="E10" s="64"/>
      <c r="F10" s="64"/>
      <c r="G10" s="64"/>
      <c r="H10" s="64"/>
      <c r="J10" s="47" t="s">
        <v>10</v>
      </c>
      <c r="K10" s="45">
        <f>患者1!K10</f>
        <v>0</v>
      </c>
      <c r="L10" s="45" t="s">
        <v>11</v>
      </c>
      <c r="M10" s="45">
        <f>患者1!M10</f>
        <v>0</v>
      </c>
      <c r="N10" s="45" t="s">
        <v>12</v>
      </c>
      <c r="O10" s="45">
        <f>患者1!O10</f>
        <v>0</v>
      </c>
      <c r="P10" s="45" t="s">
        <v>13</v>
      </c>
      <c r="R10" s="111"/>
      <c r="Z10" s="67" t="str">
        <f>"※「訪問診療を行った日」　"&amp;AA10</f>
        <v>※「訪問診療を行った日」　平成0年0月0日</v>
      </c>
      <c r="AA10" s="67" t="str">
        <f>J10&amp;K10&amp;L10&amp;M10&amp;N10&amp;O10&amp;P10</f>
        <v>平成0年0月0日</v>
      </c>
      <c r="AD10" s="39"/>
      <c r="AE10" s="39"/>
      <c r="AF10" s="39" t="str">
        <f t="shared" si="1"/>
        <v>※「訪問診療を行った日」　平成０年０月０日</v>
      </c>
      <c r="AG10" s="39"/>
      <c r="AH10" s="39"/>
      <c r="AI10" s="39"/>
      <c r="AN10" s="39"/>
      <c r="BB10" s="39" t="s">
        <v>38</v>
      </c>
      <c r="BK10" s="67" t="s">
        <v>42</v>
      </c>
    </row>
    <row r="11" spans="1:68" ht="10.5" customHeight="1" x14ac:dyDescent="0.15">
      <c r="C11" s="64"/>
      <c r="D11" s="64"/>
      <c r="E11" s="64"/>
      <c r="F11" s="64"/>
      <c r="G11" s="64"/>
      <c r="H11" s="64"/>
      <c r="J11" s="47"/>
      <c r="K11" s="64"/>
      <c r="L11" s="64"/>
      <c r="M11" s="64"/>
      <c r="N11" s="64"/>
      <c r="O11" s="64"/>
      <c r="P11" s="64"/>
      <c r="R11" s="111"/>
      <c r="AD11" s="39"/>
      <c r="AE11" s="39"/>
      <c r="AF11" s="39"/>
      <c r="AG11" s="39"/>
      <c r="AH11" s="39"/>
      <c r="AI11" s="39"/>
      <c r="AN11" s="39"/>
      <c r="BB11" s="39" t="s">
        <v>38</v>
      </c>
      <c r="BK11" s="67" t="s">
        <v>42</v>
      </c>
    </row>
    <row r="12" spans="1:68" ht="16.5" customHeight="1" x14ac:dyDescent="0.15">
      <c r="B12" s="48"/>
      <c r="C12" s="116" t="s">
        <v>7</v>
      </c>
      <c r="D12" s="118" t="s">
        <v>8</v>
      </c>
      <c r="E12" s="118"/>
      <c r="F12" s="119"/>
      <c r="G12" s="49"/>
      <c r="H12" s="104" t="s">
        <v>9</v>
      </c>
      <c r="I12" s="105"/>
      <c r="J12" s="108" t="s">
        <v>15</v>
      </c>
      <c r="K12" s="104"/>
      <c r="L12" s="104"/>
      <c r="M12" s="104"/>
      <c r="N12" s="105"/>
      <c r="O12" s="104" t="s">
        <v>17</v>
      </c>
      <c r="P12" s="105"/>
      <c r="R12" s="111"/>
      <c r="Z12" s="67" t="s">
        <v>25</v>
      </c>
      <c r="AA12" s="67" t="s">
        <v>26</v>
      </c>
      <c r="AB12" s="67" t="s">
        <v>27</v>
      </c>
      <c r="AC12" s="67" t="s">
        <v>28</v>
      </c>
      <c r="AD12" s="39"/>
      <c r="AE12" s="39"/>
      <c r="AF12" s="39" t="str">
        <f t="shared" ref="AF12:AI12" si="2">DBCS(Z12)</f>
        <v>※「患者氏名（同一建物居住者）」　</v>
      </c>
      <c r="AG12" s="39" t="str">
        <f t="shared" si="2"/>
        <v>※「診療時間（開始時刻及び終了時間）」　</v>
      </c>
      <c r="AH12" s="39" t="str">
        <f t="shared" si="2"/>
        <v>※「診療場所」　</v>
      </c>
      <c r="AI12" s="39" t="str">
        <f t="shared" si="2"/>
        <v>※「在宅訪問診療料２、往診料」　</v>
      </c>
      <c r="AN12" s="39"/>
      <c r="BB12" s="39" t="s">
        <v>38</v>
      </c>
      <c r="BK12" s="67" t="s">
        <v>42</v>
      </c>
    </row>
    <row r="13" spans="1:68" x14ac:dyDescent="0.15">
      <c r="B13" s="48"/>
      <c r="C13" s="117"/>
      <c r="D13" s="106" t="s">
        <v>14</v>
      </c>
      <c r="E13" s="106"/>
      <c r="F13" s="107"/>
      <c r="G13" s="66"/>
      <c r="H13" s="106"/>
      <c r="I13" s="107"/>
      <c r="J13" s="109" t="s">
        <v>16</v>
      </c>
      <c r="K13" s="106"/>
      <c r="L13" s="106"/>
      <c r="M13" s="106"/>
      <c r="N13" s="107"/>
      <c r="O13" s="106"/>
      <c r="P13" s="107"/>
      <c r="R13" s="111"/>
      <c r="AD13" s="39"/>
      <c r="AE13" s="39"/>
      <c r="AF13" s="39"/>
      <c r="AG13" s="39"/>
      <c r="AH13" s="39"/>
      <c r="AI13" s="39"/>
      <c r="AN13" s="39" t="s">
        <v>39</v>
      </c>
      <c r="AO13" s="67" t="s">
        <v>40</v>
      </c>
      <c r="AT13" s="67" t="s">
        <v>29</v>
      </c>
      <c r="AU13" s="67" t="s">
        <v>32</v>
      </c>
      <c r="AV13" s="67" t="s">
        <v>33</v>
      </c>
      <c r="BB13" s="39" t="s">
        <v>38</v>
      </c>
      <c r="BK13" s="67" t="s">
        <v>42</v>
      </c>
    </row>
    <row r="14" spans="1:68" ht="22.5" customHeight="1" x14ac:dyDescent="0.15">
      <c r="A14" s="58">
        <v>1</v>
      </c>
      <c r="B14" s="48"/>
      <c r="C14" s="21" t="str">
        <f>IF(患者1!AN14&lt;&gt;TRUE,患者1!C14,"")</f>
        <v/>
      </c>
      <c r="D14" s="22" t="str">
        <f>IF(患者1!AN14&lt;&gt;TRUE,患者1!D14,"")</f>
        <v/>
      </c>
      <c r="E14" s="23" t="s">
        <v>35</v>
      </c>
      <c r="F14" s="24" t="str">
        <f>IF(患者1!AN14&lt;&gt;TRUE,患者1!F14,"")</f>
        <v/>
      </c>
      <c r="G14" s="25"/>
      <c r="H14" s="96" t="str">
        <f>IF(患者1!AN14&lt;&gt;TRUE,患者1!H14,"")</f>
        <v/>
      </c>
      <c r="I14" s="97"/>
      <c r="J14" s="98"/>
      <c r="K14" s="99"/>
      <c r="L14" s="99"/>
      <c r="M14" s="99"/>
      <c r="N14" s="100"/>
      <c r="O14" s="98"/>
      <c r="P14" s="100"/>
      <c r="R14" s="111"/>
      <c r="AD14" s="39"/>
      <c r="AE14" s="39"/>
      <c r="AF14" s="39"/>
      <c r="AG14" s="39"/>
      <c r="AH14" s="39"/>
      <c r="AI14" s="39"/>
      <c r="AN14" s="39" t="b">
        <f>ISBLANK(C14)</f>
        <v>0</v>
      </c>
      <c r="AO14" s="67" t="b">
        <f>ISBLANK(H14)</f>
        <v>0</v>
      </c>
      <c r="AR14" s="67" t="b">
        <f t="shared" ref="AR14:AR33" si="3">ISBLANK(C14)</f>
        <v>0</v>
      </c>
      <c r="AU14" s="39" t="b">
        <f>患者1!AU14</f>
        <v>0</v>
      </c>
      <c r="AV14" s="39" t="b">
        <f>患者1!AV14</f>
        <v>0</v>
      </c>
      <c r="AW14" s="67" t="str">
        <f>IF(AU14=TRUE,"在宅患者訪問診療料２","")</f>
        <v/>
      </c>
      <c r="AX14" s="67" t="str">
        <f>IF(AV14=TRUE,"往診料","")</f>
        <v/>
      </c>
      <c r="AZ14" s="67">
        <f>IF(AN14&lt;&gt;TRUE,1,0)</f>
        <v>1</v>
      </c>
      <c r="BA14" s="39">
        <f>IF(AO14&lt;&gt;TRUE,1,0)</f>
        <v>1</v>
      </c>
      <c r="BB14" s="39" t="s">
        <v>38</v>
      </c>
      <c r="BK14" s="67" t="s">
        <v>42</v>
      </c>
    </row>
    <row r="15" spans="1:68" ht="22.5" customHeight="1" x14ac:dyDescent="0.15">
      <c r="A15" s="58">
        <v>2</v>
      </c>
      <c r="B15" s="48"/>
      <c r="C15" s="21" t="str">
        <f>IF(患者1!AN15&lt;&gt;TRUE,患者1!C15,"")</f>
        <v/>
      </c>
      <c r="D15" s="22" t="str">
        <f>IF(患者1!AN15&lt;&gt;TRUE,患者1!D15,"")</f>
        <v/>
      </c>
      <c r="E15" s="23" t="s">
        <v>35</v>
      </c>
      <c r="F15" s="24" t="str">
        <f>IF(患者1!AN15&lt;&gt;TRUE,患者1!F15,"")</f>
        <v/>
      </c>
      <c r="G15" s="25"/>
      <c r="H15" s="96" t="str">
        <f>IF(患者1!AN15&lt;&gt;TRUE,患者1!H15,"")</f>
        <v/>
      </c>
      <c r="I15" s="97"/>
      <c r="J15" s="98"/>
      <c r="K15" s="99"/>
      <c r="L15" s="99"/>
      <c r="M15" s="99"/>
      <c r="N15" s="100"/>
      <c r="O15" s="98"/>
      <c r="P15" s="100"/>
      <c r="R15" s="111"/>
      <c r="AD15" s="39"/>
      <c r="AE15" s="39"/>
      <c r="AF15" s="39"/>
      <c r="AG15" s="39"/>
      <c r="AH15" s="39"/>
      <c r="AI15" s="39"/>
      <c r="AN15" s="39" t="b">
        <f t="shared" ref="AN15:AN33" si="4">ISBLANK(C15)</f>
        <v>0</v>
      </c>
      <c r="AO15" s="67" t="b">
        <f t="shared" ref="AO15:AO33" si="5">ISBLANK(H15)</f>
        <v>0</v>
      </c>
      <c r="AR15" s="67" t="b">
        <f t="shared" si="3"/>
        <v>0</v>
      </c>
      <c r="AU15" s="39" t="b">
        <f>患者1!AU15</f>
        <v>0</v>
      </c>
      <c r="AV15" s="39" t="b">
        <f>患者1!AV15</f>
        <v>0</v>
      </c>
      <c r="AW15" s="67" t="str">
        <f t="shared" ref="AW15:AW33" si="6">IF(AU15=TRUE,"在宅患者訪問診療料２","")</f>
        <v/>
      </c>
      <c r="AX15" s="67" t="str">
        <f t="shared" ref="AX15:AX18" si="7">IF(AV15=TRUE,"往診料","")</f>
        <v/>
      </c>
      <c r="AZ15" s="39">
        <f t="shared" ref="AZ15:BA33" si="8">IF(AN15&lt;&gt;TRUE,1,0)</f>
        <v>1</v>
      </c>
      <c r="BA15" s="39">
        <f t="shared" si="8"/>
        <v>1</v>
      </c>
      <c r="BB15" s="39" t="s">
        <v>38</v>
      </c>
      <c r="BK15" s="67" t="s">
        <v>42</v>
      </c>
    </row>
    <row r="16" spans="1:68" ht="22.5" customHeight="1" x14ac:dyDescent="0.15">
      <c r="A16" s="58">
        <v>3</v>
      </c>
      <c r="B16" s="48"/>
      <c r="C16" s="21" t="str">
        <f>IF(患者1!AN16&lt;&gt;TRUE,患者1!C16,"")</f>
        <v/>
      </c>
      <c r="D16" s="22" t="str">
        <f>IF(患者1!AN16&lt;&gt;TRUE,患者1!D16,"")</f>
        <v/>
      </c>
      <c r="E16" s="23" t="s">
        <v>35</v>
      </c>
      <c r="F16" s="24" t="str">
        <f>IF(患者1!AN16&lt;&gt;TRUE,患者1!F16,"")</f>
        <v/>
      </c>
      <c r="G16" s="25"/>
      <c r="H16" s="96" t="str">
        <f>IF(患者1!AN16&lt;&gt;TRUE,患者1!H16,"")</f>
        <v/>
      </c>
      <c r="I16" s="97"/>
      <c r="J16" s="98"/>
      <c r="K16" s="99"/>
      <c r="L16" s="99"/>
      <c r="M16" s="99"/>
      <c r="N16" s="100"/>
      <c r="O16" s="98"/>
      <c r="P16" s="100"/>
      <c r="R16" s="111"/>
      <c r="AD16" s="39"/>
      <c r="AE16" s="39"/>
      <c r="AF16" s="39"/>
      <c r="AG16" s="39"/>
      <c r="AH16" s="39"/>
      <c r="AI16" s="39"/>
      <c r="AN16" s="39" t="b">
        <f t="shared" si="4"/>
        <v>0</v>
      </c>
      <c r="AO16" s="67" t="b">
        <f t="shared" si="5"/>
        <v>0</v>
      </c>
      <c r="AR16" s="67" t="b">
        <f t="shared" si="3"/>
        <v>0</v>
      </c>
      <c r="AU16" s="39" t="b">
        <f>患者1!AU16</f>
        <v>0</v>
      </c>
      <c r="AV16" s="39" t="b">
        <f>患者1!AV16</f>
        <v>0</v>
      </c>
      <c r="AW16" s="67" t="str">
        <f t="shared" si="6"/>
        <v/>
      </c>
      <c r="AX16" s="67" t="str">
        <f t="shared" si="7"/>
        <v/>
      </c>
      <c r="AZ16" s="39">
        <f t="shared" si="8"/>
        <v>1</v>
      </c>
      <c r="BA16" s="39">
        <f t="shared" si="8"/>
        <v>1</v>
      </c>
      <c r="BB16" s="39" t="s">
        <v>38</v>
      </c>
      <c r="BK16" s="67" t="s">
        <v>42</v>
      </c>
    </row>
    <row r="17" spans="1:63" s="67" customFormat="1" ht="22.5" customHeight="1" x14ac:dyDescent="0.15">
      <c r="A17" s="58">
        <v>4</v>
      </c>
      <c r="B17" s="48"/>
      <c r="C17" s="21" t="str">
        <f>IF(患者1!AN17&lt;&gt;TRUE,患者1!C17,"")</f>
        <v/>
      </c>
      <c r="D17" s="22" t="str">
        <f>IF(患者1!AN17&lt;&gt;TRUE,患者1!D17,"")</f>
        <v/>
      </c>
      <c r="E17" s="23" t="s">
        <v>35</v>
      </c>
      <c r="F17" s="24" t="str">
        <f>IF(患者1!AN17&lt;&gt;TRUE,患者1!F17,"")</f>
        <v/>
      </c>
      <c r="G17" s="25"/>
      <c r="H17" s="96" t="str">
        <f>IF(患者1!AN17&lt;&gt;TRUE,患者1!H17,"")</f>
        <v/>
      </c>
      <c r="I17" s="97"/>
      <c r="J17" s="98"/>
      <c r="K17" s="99"/>
      <c r="L17" s="99"/>
      <c r="M17" s="99"/>
      <c r="N17" s="100"/>
      <c r="O17" s="98"/>
      <c r="P17" s="100"/>
      <c r="Q17" s="63"/>
      <c r="R17" s="111"/>
      <c r="S17" s="63"/>
      <c r="T17" s="63"/>
      <c r="U17" s="63"/>
      <c r="V17" s="63"/>
      <c r="W17" s="63"/>
      <c r="X17" s="63"/>
      <c r="Y17" s="63"/>
      <c r="AD17" s="39"/>
      <c r="AE17" s="39"/>
      <c r="AF17" s="39"/>
      <c r="AG17" s="39"/>
      <c r="AH17" s="39"/>
      <c r="AI17" s="39"/>
      <c r="AN17" s="39" t="b">
        <f t="shared" si="4"/>
        <v>0</v>
      </c>
      <c r="AO17" s="67" t="b">
        <f t="shared" si="5"/>
        <v>0</v>
      </c>
      <c r="AR17" s="67" t="b">
        <f t="shared" si="3"/>
        <v>0</v>
      </c>
      <c r="AU17" s="39" t="b">
        <f>患者1!AU17</f>
        <v>0</v>
      </c>
      <c r="AV17" s="39" t="b">
        <f>患者1!AV17</f>
        <v>0</v>
      </c>
      <c r="AW17" s="67" t="str">
        <f t="shared" si="6"/>
        <v/>
      </c>
      <c r="AX17" s="67" t="str">
        <f t="shared" si="7"/>
        <v/>
      </c>
      <c r="AZ17" s="39">
        <f t="shared" si="8"/>
        <v>1</v>
      </c>
      <c r="BA17" s="39">
        <f t="shared" si="8"/>
        <v>1</v>
      </c>
      <c r="BB17" s="39" t="s">
        <v>38</v>
      </c>
      <c r="BK17" s="67" t="s">
        <v>42</v>
      </c>
    </row>
    <row r="18" spans="1:63" s="67" customFormat="1" ht="22.5" customHeight="1" x14ac:dyDescent="0.15">
      <c r="A18" s="58">
        <v>5</v>
      </c>
      <c r="B18" s="48"/>
      <c r="C18" s="21" t="str">
        <f>IF(患者1!AN18&lt;&gt;TRUE,患者1!C18,"")</f>
        <v/>
      </c>
      <c r="D18" s="22" t="str">
        <f>IF(患者1!AN18&lt;&gt;TRUE,患者1!D18,"")</f>
        <v/>
      </c>
      <c r="E18" s="23" t="s">
        <v>35</v>
      </c>
      <c r="F18" s="24" t="str">
        <f>IF(患者1!AN18&lt;&gt;TRUE,患者1!F18,"")</f>
        <v/>
      </c>
      <c r="G18" s="25"/>
      <c r="H18" s="96" t="str">
        <f>IF(患者1!AN18&lt;&gt;TRUE,患者1!H18,"")</f>
        <v/>
      </c>
      <c r="I18" s="97"/>
      <c r="J18" s="98"/>
      <c r="K18" s="99"/>
      <c r="L18" s="99"/>
      <c r="M18" s="99"/>
      <c r="N18" s="100"/>
      <c r="O18" s="98"/>
      <c r="P18" s="100"/>
      <c r="Q18" s="63"/>
      <c r="R18" s="111"/>
      <c r="S18" s="63"/>
      <c r="T18" s="63"/>
      <c r="U18" s="63"/>
      <c r="V18" s="63"/>
      <c r="W18" s="63"/>
      <c r="X18" s="63"/>
      <c r="Y18" s="63"/>
      <c r="AD18" s="39"/>
      <c r="AE18" s="39"/>
      <c r="AF18" s="39"/>
      <c r="AG18" s="39"/>
      <c r="AH18" s="39"/>
      <c r="AI18" s="39"/>
      <c r="AN18" s="39" t="b">
        <f t="shared" si="4"/>
        <v>0</v>
      </c>
      <c r="AO18" s="67" t="b">
        <f t="shared" si="5"/>
        <v>0</v>
      </c>
      <c r="AR18" s="67" t="b">
        <f t="shared" si="3"/>
        <v>0</v>
      </c>
      <c r="AU18" s="39" t="b">
        <f>患者1!AU18</f>
        <v>0</v>
      </c>
      <c r="AV18" s="39" t="b">
        <f>患者1!AV18</f>
        <v>0</v>
      </c>
      <c r="AW18" s="67" t="str">
        <f t="shared" si="6"/>
        <v/>
      </c>
      <c r="AX18" s="67" t="str">
        <f t="shared" si="7"/>
        <v/>
      </c>
      <c r="AZ18" s="39">
        <f t="shared" si="8"/>
        <v>1</v>
      </c>
      <c r="BA18" s="39">
        <f t="shared" si="8"/>
        <v>1</v>
      </c>
      <c r="BB18" s="39" t="s">
        <v>38</v>
      </c>
      <c r="BK18" s="67" t="s">
        <v>42</v>
      </c>
    </row>
    <row r="19" spans="1:63" s="67" customFormat="1" ht="22.5" customHeight="1" x14ac:dyDescent="0.15">
      <c r="A19" s="58">
        <v>6</v>
      </c>
      <c r="B19" s="48"/>
      <c r="C19" s="21" t="str">
        <f>IF(患者1!AN19&lt;&gt;TRUE,患者1!C19,"")</f>
        <v/>
      </c>
      <c r="D19" s="22" t="str">
        <f>IF(患者1!AN19&lt;&gt;TRUE,患者1!D19,"")</f>
        <v/>
      </c>
      <c r="E19" s="23" t="s">
        <v>35</v>
      </c>
      <c r="F19" s="24" t="str">
        <f>IF(患者1!AN19&lt;&gt;TRUE,患者1!F19,"")</f>
        <v/>
      </c>
      <c r="G19" s="25"/>
      <c r="H19" s="96" t="str">
        <f>IF(患者1!AN19&lt;&gt;TRUE,患者1!H19,"")</f>
        <v/>
      </c>
      <c r="I19" s="97"/>
      <c r="J19" s="98"/>
      <c r="K19" s="99"/>
      <c r="L19" s="99"/>
      <c r="M19" s="99"/>
      <c r="N19" s="100"/>
      <c r="O19" s="98"/>
      <c r="P19" s="100"/>
      <c r="Q19" s="63"/>
      <c r="R19" s="112"/>
      <c r="S19" s="63"/>
      <c r="T19" s="63"/>
      <c r="U19" s="63"/>
      <c r="V19" s="63"/>
      <c r="W19" s="63"/>
      <c r="X19" s="63"/>
      <c r="Y19" s="63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 t="b">
        <f t="shared" si="4"/>
        <v>0</v>
      </c>
      <c r="AO19" s="67" t="b">
        <f t="shared" si="5"/>
        <v>0</v>
      </c>
      <c r="AR19" s="67" t="b">
        <f t="shared" si="3"/>
        <v>0</v>
      </c>
      <c r="AU19" s="39" t="b">
        <f>患者1!AU19</f>
        <v>0</v>
      </c>
      <c r="AV19" s="39" t="b">
        <f>患者1!AV19</f>
        <v>0</v>
      </c>
      <c r="AW19" s="67" t="str">
        <f t="shared" si="6"/>
        <v/>
      </c>
      <c r="AZ19" s="39">
        <f t="shared" si="8"/>
        <v>1</v>
      </c>
      <c r="BA19" s="39">
        <f t="shared" si="8"/>
        <v>1</v>
      </c>
      <c r="BB19" s="39" t="s">
        <v>38</v>
      </c>
      <c r="BK19" s="67" t="s">
        <v>42</v>
      </c>
    </row>
    <row r="20" spans="1:63" s="67" customFormat="1" ht="22.5" customHeight="1" x14ac:dyDescent="0.15">
      <c r="A20" s="58">
        <v>7</v>
      </c>
      <c r="B20" s="48"/>
      <c r="C20" s="21" t="str">
        <f>IF(患者1!AN20&lt;&gt;TRUE,患者1!C20,"")</f>
        <v/>
      </c>
      <c r="D20" s="22" t="str">
        <f>IF(患者1!AN20&lt;&gt;TRUE,患者1!D20,"")</f>
        <v/>
      </c>
      <c r="E20" s="23" t="s">
        <v>35</v>
      </c>
      <c r="F20" s="24" t="str">
        <f>IF(患者1!AN20&lt;&gt;TRUE,患者1!F20,"")</f>
        <v/>
      </c>
      <c r="G20" s="25"/>
      <c r="H20" s="96" t="str">
        <f>IF(患者1!AN20&lt;&gt;TRUE,患者1!H20,"")</f>
        <v/>
      </c>
      <c r="I20" s="97"/>
      <c r="J20" s="98"/>
      <c r="K20" s="99"/>
      <c r="L20" s="99"/>
      <c r="M20" s="99"/>
      <c r="N20" s="100"/>
      <c r="O20" s="98"/>
      <c r="P20" s="100"/>
      <c r="Q20" s="63"/>
      <c r="R20" s="63"/>
      <c r="S20" s="63" t="str">
        <f>AF47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T20" s="63" t="s">
        <v>37</v>
      </c>
      <c r="U20" s="63"/>
      <c r="V20" s="63"/>
      <c r="W20" s="63"/>
      <c r="X20" s="63"/>
      <c r="Y20" s="63" t="s">
        <v>36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 t="b">
        <f t="shared" si="4"/>
        <v>0</v>
      </c>
      <c r="AO20" s="67" t="b">
        <f t="shared" si="5"/>
        <v>0</v>
      </c>
      <c r="AR20" s="67" t="b">
        <f t="shared" si="3"/>
        <v>0</v>
      </c>
      <c r="AU20" s="39" t="b">
        <f>患者1!AU20</f>
        <v>0</v>
      </c>
      <c r="AV20" s="39" t="b">
        <f>患者1!AV20</f>
        <v>0</v>
      </c>
      <c r="AW20" s="67" t="str">
        <f t="shared" si="6"/>
        <v/>
      </c>
      <c r="AY20" s="39"/>
      <c r="AZ20" s="39">
        <f t="shared" si="8"/>
        <v>1</v>
      </c>
      <c r="BA20" s="39">
        <f t="shared" si="8"/>
        <v>1</v>
      </c>
      <c r="BB20" s="39" t="s">
        <v>38</v>
      </c>
      <c r="BK20" s="67" t="s">
        <v>42</v>
      </c>
    </row>
    <row r="21" spans="1:63" s="67" customFormat="1" ht="22.5" customHeight="1" x14ac:dyDescent="0.15">
      <c r="A21" s="58">
        <v>8</v>
      </c>
      <c r="B21" s="48"/>
      <c r="C21" s="21" t="str">
        <f>IF(患者1!AN21&lt;&gt;TRUE,患者1!C21,"")</f>
        <v/>
      </c>
      <c r="D21" s="22" t="str">
        <f>IF(患者1!AN21&lt;&gt;TRUE,患者1!D21,"")</f>
        <v/>
      </c>
      <c r="E21" s="23" t="s">
        <v>35</v>
      </c>
      <c r="F21" s="24" t="str">
        <f>IF(患者1!AN21&lt;&gt;TRUE,患者1!F21,"")</f>
        <v/>
      </c>
      <c r="G21" s="25"/>
      <c r="H21" s="96" t="str">
        <f>IF(患者1!AN21&lt;&gt;TRUE,患者1!H21,"")</f>
        <v/>
      </c>
      <c r="I21" s="97"/>
      <c r="J21" s="98"/>
      <c r="K21" s="99"/>
      <c r="L21" s="99"/>
      <c r="M21" s="99"/>
      <c r="N21" s="100"/>
      <c r="O21" s="98"/>
      <c r="P21" s="100"/>
      <c r="Q21" s="63"/>
      <c r="R21" s="45" t="s">
        <v>31</v>
      </c>
      <c r="S21" s="63"/>
      <c r="T21" s="63"/>
      <c r="U21" s="63"/>
      <c r="V21" s="63"/>
      <c r="W21" s="63"/>
      <c r="X21" s="63"/>
      <c r="Y21" s="63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 t="b">
        <f t="shared" si="4"/>
        <v>0</v>
      </c>
      <c r="AO21" s="67" t="b">
        <f t="shared" si="5"/>
        <v>0</v>
      </c>
      <c r="AR21" s="67" t="b">
        <f t="shared" si="3"/>
        <v>0</v>
      </c>
      <c r="AU21" s="39" t="b">
        <f>患者1!AU21</f>
        <v>0</v>
      </c>
      <c r="AV21" s="39" t="b">
        <f>患者1!AV21</f>
        <v>0</v>
      </c>
      <c r="AW21" s="67" t="str">
        <f t="shared" si="6"/>
        <v/>
      </c>
      <c r="AY21" s="39"/>
      <c r="AZ21" s="39">
        <f t="shared" si="8"/>
        <v>1</v>
      </c>
      <c r="BA21" s="39">
        <f t="shared" si="8"/>
        <v>1</v>
      </c>
      <c r="BB21" s="39" t="s">
        <v>38</v>
      </c>
      <c r="BK21" s="67" t="s">
        <v>42</v>
      </c>
    </row>
    <row r="22" spans="1:63" s="67" customFormat="1" ht="22.5" customHeight="1" x14ac:dyDescent="0.15">
      <c r="A22" s="58">
        <v>9</v>
      </c>
      <c r="B22" s="48"/>
      <c r="C22" s="21" t="str">
        <f>IF(患者1!AN22&lt;&gt;TRUE,患者1!C22,"")</f>
        <v/>
      </c>
      <c r="D22" s="22" t="str">
        <f>IF(患者1!AN22&lt;&gt;TRUE,患者1!D22,"")</f>
        <v/>
      </c>
      <c r="E22" s="23" t="s">
        <v>35</v>
      </c>
      <c r="F22" s="24" t="str">
        <f>IF(患者1!AN22&lt;&gt;TRUE,患者1!F22,"")</f>
        <v/>
      </c>
      <c r="G22" s="25"/>
      <c r="H22" s="96" t="str">
        <f>IF(患者1!AN22&lt;&gt;TRUE,患者1!H22,"")</f>
        <v/>
      </c>
      <c r="I22" s="97"/>
      <c r="J22" s="98"/>
      <c r="K22" s="99"/>
      <c r="L22" s="99"/>
      <c r="M22" s="99"/>
      <c r="N22" s="100"/>
      <c r="O22" s="98"/>
      <c r="P22" s="100"/>
      <c r="Q22" s="63"/>
      <c r="R22" s="63"/>
      <c r="S22" s="63"/>
      <c r="T22" s="63"/>
      <c r="U22" s="63"/>
      <c r="V22" s="63"/>
      <c r="W22" s="63"/>
      <c r="X22" s="63"/>
      <c r="Y22" s="63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 t="b">
        <f t="shared" si="4"/>
        <v>0</v>
      </c>
      <c r="AO22" s="67" t="b">
        <f t="shared" si="5"/>
        <v>0</v>
      </c>
      <c r="AR22" s="67" t="b">
        <f t="shared" si="3"/>
        <v>0</v>
      </c>
      <c r="AU22" s="39" t="b">
        <f>患者1!AU22</f>
        <v>0</v>
      </c>
      <c r="AV22" s="39" t="b">
        <f>患者1!AV22</f>
        <v>0</v>
      </c>
      <c r="AW22" s="67" t="str">
        <f t="shared" si="6"/>
        <v/>
      </c>
      <c r="AY22" s="39"/>
      <c r="AZ22" s="39">
        <f t="shared" si="8"/>
        <v>1</v>
      </c>
      <c r="BA22" s="39">
        <f t="shared" si="8"/>
        <v>1</v>
      </c>
      <c r="BB22" s="39" t="s">
        <v>38</v>
      </c>
      <c r="BK22" s="67" t="s">
        <v>42</v>
      </c>
    </row>
    <row r="23" spans="1:63" s="67" customFormat="1" ht="22.5" customHeight="1" x14ac:dyDescent="0.15">
      <c r="A23" s="58">
        <v>10</v>
      </c>
      <c r="B23" s="48"/>
      <c r="C23" s="21" t="str">
        <f>IF(患者1!AN23&lt;&gt;TRUE,患者1!C23,"")</f>
        <v/>
      </c>
      <c r="D23" s="22" t="str">
        <f>IF(患者1!AN23&lt;&gt;TRUE,患者1!D23,"")</f>
        <v/>
      </c>
      <c r="E23" s="23" t="s">
        <v>35</v>
      </c>
      <c r="F23" s="24" t="str">
        <f>IF(患者1!AN23&lt;&gt;TRUE,患者1!F23,"")</f>
        <v/>
      </c>
      <c r="G23" s="25"/>
      <c r="H23" s="96" t="str">
        <f>IF(患者1!AN23&lt;&gt;TRUE,患者1!H23,"")</f>
        <v/>
      </c>
      <c r="I23" s="97"/>
      <c r="J23" s="98"/>
      <c r="K23" s="99"/>
      <c r="L23" s="99"/>
      <c r="M23" s="99"/>
      <c r="N23" s="100"/>
      <c r="O23" s="98"/>
      <c r="P23" s="100"/>
      <c r="Q23" s="63"/>
      <c r="R23" s="59" t="s">
        <v>44</v>
      </c>
      <c r="S23" s="63"/>
      <c r="T23" s="63"/>
      <c r="U23" s="63"/>
      <c r="V23" s="63"/>
      <c r="W23" s="63"/>
      <c r="X23" s="63"/>
      <c r="Y23" s="63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 t="b">
        <f t="shared" si="4"/>
        <v>0</v>
      </c>
      <c r="AO23" s="67" t="b">
        <f t="shared" si="5"/>
        <v>0</v>
      </c>
      <c r="AR23" s="67" t="b">
        <f t="shared" si="3"/>
        <v>0</v>
      </c>
      <c r="AU23" s="39" t="b">
        <f>患者1!AU23</f>
        <v>0</v>
      </c>
      <c r="AV23" s="39" t="b">
        <f>患者1!AV23</f>
        <v>0</v>
      </c>
      <c r="AW23" s="67" t="str">
        <f t="shared" si="6"/>
        <v/>
      </c>
      <c r="AY23" s="39"/>
      <c r="AZ23" s="39">
        <f t="shared" si="8"/>
        <v>1</v>
      </c>
      <c r="BA23" s="39">
        <f t="shared" si="8"/>
        <v>1</v>
      </c>
      <c r="BB23" s="39" t="s">
        <v>38</v>
      </c>
      <c r="BK23" s="67" t="s">
        <v>42</v>
      </c>
    </row>
    <row r="24" spans="1:63" s="67" customFormat="1" ht="22.5" customHeight="1" x14ac:dyDescent="0.15">
      <c r="A24" s="58">
        <v>11</v>
      </c>
      <c r="B24" s="48"/>
      <c r="C24" s="21" t="str">
        <f>IF(患者1!AN24&lt;&gt;TRUE,患者1!C24,"")</f>
        <v/>
      </c>
      <c r="D24" s="22" t="str">
        <f>IF(患者1!AN24&lt;&gt;TRUE,患者1!D24,"")</f>
        <v/>
      </c>
      <c r="E24" s="23" t="s">
        <v>35</v>
      </c>
      <c r="F24" s="24" t="str">
        <f>IF(患者1!AN24&lt;&gt;TRUE,患者1!F24,"")</f>
        <v/>
      </c>
      <c r="G24" s="25"/>
      <c r="H24" s="96" t="str">
        <f>IF(患者1!AN24&lt;&gt;TRUE,患者1!H24,"")</f>
        <v/>
      </c>
      <c r="I24" s="97"/>
      <c r="J24" s="98"/>
      <c r="K24" s="99"/>
      <c r="L24" s="99"/>
      <c r="M24" s="99"/>
      <c r="N24" s="100"/>
      <c r="O24" s="98"/>
      <c r="P24" s="100"/>
      <c r="Q24" s="63"/>
      <c r="R24" s="63"/>
      <c r="S24" s="63"/>
      <c r="T24" s="63"/>
      <c r="U24" s="63"/>
      <c r="V24" s="63"/>
      <c r="W24" s="63"/>
      <c r="X24" s="63"/>
      <c r="Y24" s="63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 t="b">
        <f t="shared" si="4"/>
        <v>0</v>
      </c>
      <c r="AO24" s="67" t="b">
        <f t="shared" si="5"/>
        <v>0</v>
      </c>
      <c r="AR24" s="67" t="b">
        <f t="shared" si="3"/>
        <v>0</v>
      </c>
      <c r="AU24" s="39" t="b">
        <f>患者1!AU24</f>
        <v>0</v>
      </c>
      <c r="AV24" s="39" t="b">
        <f>患者1!AV24</f>
        <v>0</v>
      </c>
      <c r="AW24" s="67" t="str">
        <f t="shared" si="6"/>
        <v/>
      </c>
      <c r="AY24" s="39"/>
      <c r="AZ24" s="39">
        <f t="shared" si="8"/>
        <v>1</v>
      </c>
      <c r="BA24" s="39">
        <f t="shared" si="8"/>
        <v>1</v>
      </c>
      <c r="BB24" s="39" t="s">
        <v>38</v>
      </c>
      <c r="BK24" s="67" t="s">
        <v>42</v>
      </c>
    </row>
    <row r="25" spans="1:63" s="67" customFormat="1" ht="22.5" customHeight="1" x14ac:dyDescent="0.15">
      <c r="A25" s="58">
        <v>12</v>
      </c>
      <c r="B25" s="48"/>
      <c r="C25" s="21" t="str">
        <f>IF(患者1!AN25&lt;&gt;TRUE,患者1!C25,"")</f>
        <v/>
      </c>
      <c r="D25" s="22" t="str">
        <f>IF(患者1!AN25&lt;&gt;TRUE,患者1!D25,"")</f>
        <v/>
      </c>
      <c r="E25" s="23" t="s">
        <v>35</v>
      </c>
      <c r="F25" s="24" t="str">
        <f>IF(患者1!AN25&lt;&gt;TRUE,患者1!F25,"")</f>
        <v/>
      </c>
      <c r="G25" s="25"/>
      <c r="H25" s="96" t="str">
        <f>IF(患者1!AN25&lt;&gt;TRUE,患者1!H25,"")</f>
        <v/>
      </c>
      <c r="I25" s="97"/>
      <c r="J25" s="98"/>
      <c r="K25" s="99"/>
      <c r="L25" s="99"/>
      <c r="M25" s="99"/>
      <c r="N25" s="100"/>
      <c r="O25" s="98"/>
      <c r="P25" s="100"/>
      <c r="Q25" s="63"/>
      <c r="R25" s="63"/>
      <c r="S25" s="63"/>
      <c r="T25" s="63"/>
      <c r="U25" s="63"/>
      <c r="V25" s="63"/>
      <c r="W25" s="63"/>
      <c r="X25" s="63"/>
      <c r="Y25" s="63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 t="b">
        <f t="shared" si="4"/>
        <v>0</v>
      </c>
      <c r="AO25" s="67" t="b">
        <f t="shared" si="5"/>
        <v>0</v>
      </c>
      <c r="AR25" s="67" t="b">
        <f t="shared" si="3"/>
        <v>0</v>
      </c>
      <c r="AU25" s="39" t="b">
        <f>患者1!AU25</f>
        <v>0</v>
      </c>
      <c r="AV25" s="39" t="b">
        <f>患者1!AV25</f>
        <v>0</v>
      </c>
      <c r="AW25" s="67" t="str">
        <f t="shared" si="6"/>
        <v/>
      </c>
      <c r="AY25" s="39"/>
      <c r="AZ25" s="39">
        <f t="shared" si="8"/>
        <v>1</v>
      </c>
      <c r="BA25" s="39">
        <f t="shared" si="8"/>
        <v>1</v>
      </c>
      <c r="BB25" s="39" t="s">
        <v>38</v>
      </c>
      <c r="BK25" s="67" t="s">
        <v>42</v>
      </c>
    </row>
    <row r="26" spans="1:63" s="67" customFormat="1" ht="22.5" customHeight="1" x14ac:dyDescent="0.15">
      <c r="A26" s="58">
        <v>13</v>
      </c>
      <c r="B26" s="48"/>
      <c r="C26" s="21" t="str">
        <f>IF(患者1!AN26&lt;&gt;TRUE,患者1!C26,"")</f>
        <v/>
      </c>
      <c r="D26" s="22" t="str">
        <f>IF(患者1!AN26&lt;&gt;TRUE,患者1!D26,"")</f>
        <v/>
      </c>
      <c r="E26" s="23" t="s">
        <v>35</v>
      </c>
      <c r="F26" s="24" t="str">
        <f>IF(患者1!AN26&lt;&gt;TRUE,患者1!F26,"")</f>
        <v/>
      </c>
      <c r="G26" s="25"/>
      <c r="H26" s="96" t="str">
        <f>IF(患者1!AN26&lt;&gt;TRUE,患者1!H26,"")</f>
        <v/>
      </c>
      <c r="I26" s="97"/>
      <c r="J26" s="98"/>
      <c r="K26" s="99"/>
      <c r="L26" s="99"/>
      <c r="M26" s="99"/>
      <c r="N26" s="100"/>
      <c r="O26" s="98"/>
      <c r="P26" s="100"/>
      <c r="Q26" s="63"/>
      <c r="R26" s="63"/>
      <c r="S26" s="63"/>
      <c r="T26" s="63"/>
      <c r="U26" s="63"/>
      <c r="V26" s="63"/>
      <c r="W26" s="63"/>
      <c r="X26" s="63"/>
      <c r="Y26" s="63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 t="b">
        <f t="shared" si="4"/>
        <v>0</v>
      </c>
      <c r="AO26" s="67" t="b">
        <f t="shared" si="5"/>
        <v>0</v>
      </c>
      <c r="AR26" s="67" t="b">
        <f t="shared" si="3"/>
        <v>0</v>
      </c>
      <c r="AU26" s="39" t="b">
        <f>患者1!AU26</f>
        <v>0</v>
      </c>
      <c r="AV26" s="39" t="b">
        <f>患者1!AV26</f>
        <v>0</v>
      </c>
      <c r="AW26" s="67" t="str">
        <f t="shared" si="6"/>
        <v/>
      </c>
      <c r="AY26" s="39"/>
      <c r="AZ26" s="39">
        <f t="shared" si="8"/>
        <v>1</v>
      </c>
      <c r="BA26" s="39">
        <f t="shared" si="8"/>
        <v>1</v>
      </c>
      <c r="BB26" s="39" t="s">
        <v>38</v>
      </c>
      <c r="BK26" s="67" t="s">
        <v>42</v>
      </c>
    </row>
    <row r="27" spans="1:63" s="67" customFormat="1" ht="22.5" customHeight="1" x14ac:dyDescent="0.15">
      <c r="A27" s="58">
        <v>14</v>
      </c>
      <c r="B27" s="48"/>
      <c r="C27" s="21" t="str">
        <f>IF(患者1!AN27&lt;&gt;TRUE,患者1!C27,"")</f>
        <v/>
      </c>
      <c r="D27" s="22" t="str">
        <f>IF(患者1!AN27&lt;&gt;TRUE,患者1!D27,"")</f>
        <v/>
      </c>
      <c r="E27" s="23" t="s">
        <v>35</v>
      </c>
      <c r="F27" s="24" t="str">
        <f>IF(患者1!AN27&lt;&gt;TRUE,患者1!F27,"")</f>
        <v/>
      </c>
      <c r="G27" s="25"/>
      <c r="H27" s="96" t="str">
        <f>IF(患者1!AN27&lt;&gt;TRUE,患者1!H27,"")</f>
        <v/>
      </c>
      <c r="I27" s="97"/>
      <c r="J27" s="98"/>
      <c r="K27" s="99"/>
      <c r="L27" s="99"/>
      <c r="M27" s="99"/>
      <c r="N27" s="100"/>
      <c r="O27" s="98"/>
      <c r="P27" s="100"/>
      <c r="Q27" s="63"/>
      <c r="R27" s="63"/>
      <c r="S27" s="63"/>
      <c r="T27" s="63"/>
      <c r="U27" s="63"/>
      <c r="V27" s="63"/>
      <c r="W27" s="63"/>
      <c r="X27" s="63"/>
      <c r="Y27" s="63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 t="b">
        <f t="shared" si="4"/>
        <v>0</v>
      </c>
      <c r="AO27" s="67" t="b">
        <f t="shared" si="5"/>
        <v>0</v>
      </c>
      <c r="AR27" s="67" t="b">
        <f t="shared" si="3"/>
        <v>0</v>
      </c>
      <c r="AU27" s="39" t="b">
        <f>患者1!AU27</f>
        <v>0</v>
      </c>
      <c r="AV27" s="39" t="b">
        <f>患者1!AV27</f>
        <v>0</v>
      </c>
      <c r="AW27" s="67" t="str">
        <f t="shared" si="6"/>
        <v/>
      </c>
      <c r="AY27" s="39"/>
      <c r="AZ27" s="39">
        <f t="shared" si="8"/>
        <v>1</v>
      </c>
      <c r="BA27" s="39">
        <f t="shared" si="8"/>
        <v>1</v>
      </c>
      <c r="BB27" s="39" t="s">
        <v>38</v>
      </c>
      <c r="BK27" s="67" t="s">
        <v>42</v>
      </c>
    </row>
    <row r="28" spans="1:63" s="67" customFormat="1" ht="22.5" customHeight="1" x14ac:dyDescent="0.15">
      <c r="A28" s="58">
        <v>15</v>
      </c>
      <c r="B28" s="48"/>
      <c r="C28" s="21" t="str">
        <f>IF(患者1!AN28&lt;&gt;TRUE,患者1!C28,"")</f>
        <v/>
      </c>
      <c r="D28" s="22" t="str">
        <f>IF(患者1!AN28&lt;&gt;TRUE,患者1!D28,"")</f>
        <v/>
      </c>
      <c r="E28" s="23" t="s">
        <v>35</v>
      </c>
      <c r="F28" s="24" t="str">
        <f>IF(患者1!AN28&lt;&gt;TRUE,患者1!F28,"")</f>
        <v/>
      </c>
      <c r="G28" s="25"/>
      <c r="H28" s="96" t="str">
        <f>IF(患者1!AN28&lt;&gt;TRUE,患者1!H28,"")</f>
        <v/>
      </c>
      <c r="I28" s="97"/>
      <c r="J28" s="98"/>
      <c r="K28" s="99"/>
      <c r="L28" s="99"/>
      <c r="M28" s="99"/>
      <c r="N28" s="100"/>
      <c r="O28" s="98"/>
      <c r="P28" s="100"/>
      <c r="Q28" s="63"/>
      <c r="R28" s="63"/>
      <c r="S28" s="63"/>
      <c r="T28" s="63"/>
      <c r="U28" s="63"/>
      <c r="V28" s="63"/>
      <c r="W28" s="63"/>
      <c r="X28" s="63"/>
      <c r="Y28" s="63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 t="b">
        <f t="shared" si="4"/>
        <v>0</v>
      </c>
      <c r="AO28" s="67" t="b">
        <f t="shared" si="5"/>
        <v>0</v>
      </c>
      <c r="AR28" s="67" t="b">
        <f t="shared" si="3"/>
        <v>0</v>
      </c>
      <c r="AU28" s="39" t="b">
        <f>患者1!AU28</f>
        <v>0</v>
      </c>
      <c r="AV28" s="39" t="b">
        <f>患者1!AV28</f>
        <v>0</v>
      </c>
      <c r="AW28" s="67" t="str">
        <f t="shared" si="6"/>
        <v/>
      </c>
      <c r="AY28" s="39"/>
      <c r="AZ28" s="39">
        <f t="shared" si="8"/>
        <v>1</v>
      </c>
      <c r="BA28" s="39">
        <f t="shared" si="8"/>
        <v>1</v>
      </c>
      <c r="BB28" s="39" t="s">
        <v>38</v>
      </c>
      <c r="BK28" s="67" t="s">
        <v>42</v>
      </c>
    </row>
    <row r="29" spans="1:63" s="67" customFormat="1" ht="22.5" customHeight="1" x14ac:dyDescent="0.15">
      <c r="A29" s="58">
        <v>16</v>
      </c>
      <c r="B29" s="48"/>
      <c r="C29" s="21" t="str">
        <f>IF(患者1!AN29&lt;&gt;TRUE,患者1!C29,"")</f>
        <v/>
      </c>
      <c r="D29" s="22" t="str">
        <f>IF(患者1!AN29&lt;&gt;TRUE,患者1!D29,"")</f>
        <v/>
      </c>
      <c r="E29" s="23" t="s">
        <v>35</v>
      </c>
      <c r="F29" s="24" t="str">
        <f>IF(患者1!AN29&lt;&gt;TRUE,患者1!F29,"")</f>
        <v/>
      </c>
      <c r="G29" s="25"/>
      <c r="H29" s="96" t="str">
        <f>IF(患者1!AN29&lt;&gt;TRUE,患者1!H29,"")</f>
        <v/>
      </c>
      <c r="I29" s="97"/>
      <c r="J29" s="98"/>
      <c r="K29" s="99"/>
      <c r="L29" s="99"/>
      <c r="M29" s="99"/>
      <c r="N29" s="100"/>
      <c r="O29" s="98"/>
      <c r="P29" s="100"/>
      <c r="Q29" s="63"/>
      <c r="R29" s="63"/>
      <c r="S29" s="63"/>
      <c r="T29" s="63"/>
      <c r="U29" s="63"/>
      <c r="V29" s="63"/>
      <c r="W29" s="63"/>
      <c r="X29" s="63"/>
      <c r="Y29" s="63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 t="b">
        <f t="shared" si="4"/>
        <v>0</v>
      </c>
      <c r="AO29" s="67" t="b">
        <f t="shared" si="5"/>
        <v>0</v>
      </c>
      <c r="AR29" s="67" t="b">
        <f t="shared" si="3"/>
        <v>0</v>
      </c>
      <c r="AU29" s="39" t="b">
        <f>患者1!AU29</f>
        <v>0</v>
      </c>
      <c r="AV29" s="39" t="b">
        <f>患者1!AV29</f>
        <v>0</v>
      </c>
      <c r="AW29" s="67" t="str">
        <f t="shared" si="6"/>
        <v/>
      </c>
      <c r="AY29" s="39"/>
      <c r="AZ29" s="39">
        <f t="shared" si="8"/>
        <v>1</v>
      </c>
      <c r="BA29" s="39">
        <f t="shared" si="8"/>
        <v>1</v>
      </c>
      <c r="BB29" s="39" t="s">
        <v>38</v>
      </c>
      <c r="BK29" s="67" t="s">
        <v>42</v>
      </c>
    </row>
    <row r="30" spans="1:63" s="67" customFormat="1" ht="22.5" customHeight="1" x14ac:dyDescent="0.15">
      <c r="A30" s="58">
        <v>17</v>
      </c>
      <c r="B30" s="48"/>
      <c r="C30" s="21" t="str">
        <f>IF(患者1!AN30&lt;&gt;TRUE,患者1!C30,"")</f>
        <v/>
      </c>
      <c r="D30" s="22" t="str">
        <f>IF(患者1!AN30&lt;&gt;TRUE,患者1!D30,"")</f>
        <v/>
      </c>
      <c r="E30" s="23" t="s">
        <v>35</v>
      </c>
      <c r="F30" s="24" t="str">
        <f>IF(患者1!AN30&lt;&gt;TRUE,患者1!F30,"")</f>
        <v/>
      </c>
      <c r="G30" s="25"/>
      <c r="H30" s="96" t="str">
        <f>IF(患者1!AN30&lt;&gt;TRUE,患者1!H30,"")</f>
        <v/>
      </c>
      <c r="I30" s="97"/>
      <c r="J30" s="98"/>
      <c r="K30" s="99"/>
      <c r="L30" s="99"/>
      <c r="M30" s="99"/>
      <c r="N30" s="100"/>
      <c r="O30" s="98"/>
      <c r="P30" s="100"/>
      <c r="Q30" s="63"/>
      <c r="R30" s="63"/>
      <c r="S30" s="63"/>
      <c r="T30" s="63"/>
      <c r="U30" s="63"/>
      <c r="V30" s="63"/>
      <c r="W30" s="63"/>
      <c r="X30" s="63"/>
      <c r="Y30" s="63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 t="b">
        <f t="shared" si="4"/>
        <v>0</v>
      </c>
      <c r="AO30" s="67" t="b">
        <f t="shared" si="5"/>
        <v>0</v>
      </c>
      <c r="AR30" s="67" t="b">
        <f t="shared" si="3"/>
        <v>0</v>
      </c>
      <c r="AU30" s="39" t="b">
        <f>患者1!AU30</f>
        <v>0</v>
      </c>
      <c r="AV30" s="39" t="b">
        <f>患者1!AV30</f>
        <v>0</v>
      </c>
      <c r="AW30" s="67" t="str">
        <f t="shared" si="6"/>
        <v/>
      </c>
      <c r="AY30" s="39"/>
      <c r="AZ30" s="39">
        <f t="shared" si="8"/>
        <v>1</v>
      </c>
      <c r="BA30" s="39">
        <f t="shared" si="8"/>
        <v>1</v>
      </c>
      <c r="BB30" s="39" t="s">
        <v>38</v>
      </c>
      <c r="BK30" s="67" t="s">
        <v>42</v>
      </c>
    </row>
    <row r="31" spans="1:63" s="67" customFormat="1" ht="22.5" customHeight="1" x14ac:dyDescent="0.15">
      <c r="A31" s="58">
        <v>18</v>
      </c>
      <c r="B31" s="48"/>
      <c r="C31" s="21" t="str">
        <f>IF(患者1!AN31&lt;&gt;TRUE,患者1!C31,"")</f>
        <v/>
      </c>
      <c r="D31" s="22" t="str">
        <f>IF(患者1!AN31&lt;&gt;TRUE,患者1!D31,"")</f>
        <v/>
      </c>
      <c r="E31" s="23" t="s">
        <v>35</v>
      </c>
      <c r="F31" s="24" t="str">
        <f>IF(患者1!AN31&lt;&gt;TRUE,患者1!F31,"")</f>
        <v/>
      </c>
      <c r="G31" s="25"/>
      <c r="H31" s="96" t="str">
        <f>IF(患者1!AN31&lt;&gt;TRUE,患者1!H31,"")</f>
        <v/>
      </c>
      <c r="I31" s="97"/>
      <c r="J31" s="98"/>
      <c r="K31" s="99"/>
      <c r="L31" s="99"/>
      <c r="M31" s="99"/>
      <c r="N31" s="100"/>
      <c r="O31" s="98"/>
      <c r="P31" s="100"/>
      <c r="Q31" s="63"/>
      <c r="R31" s="63"/>
      <c r="S31" s="63"/>
      <c r="T31" s="63"/>
      <c r="U31" s="63"/>
      <c r="V31" s="63"/>
      <c r="W31" s="63"/>
      <c r="X31" s="63"/>
      <c r="Y31" s="63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 t="b">
        <f t="shared" si="4"/>
        <v>0</v>
      </c>
      <c r="AO31" s="67" t="b">
        <f t="shared" si="5"/>
        <v>0</v>
      </c>
      <c r="AR31" s="67" t="b">
        <f t="shared" si="3"/>
        <v>0</v>
      </c>
      <c r="AU31" s="39" t="b">
        <f>患者1!AU31</f>
        <v>0</v>
      </c>
      <c r="AV31" s="39" t="b">
        <f>患者1!AV31</f>
        <v>0</v>
      </c>
      <c r="AW31" s="67" t="str">
        <f t="shared" si="6"/>
        <v/>
      </c>
      <c r="AY31" s="39"/>
      <c r="AZ31" s="39">
        <f t="shared" si="8"/>
        <v>1</v>
      </c>
      <c r="BA31" s="39">
        <f t="shared" si="8"/>
        <v>1</v>
      </c>
      <c r="BB31" s="39" t="s">
        <v>38</v>
      </c>
      <c r="BK31" s="67" t="s">
        <v>42</v>
      </c>
    </row>
    <row r="32" spans="1:63" s="67" customFormat="1" ht="22.5" customHeight="1" x14ac:dyDescent="0.15">
      <c r="A32" s="58">
        <v>19</v>
      </c>
      <c r="B32" s="48"/>
      <c r="C32" s="21" t="str">
        <f>IF(患者1!AN32&lt;&gt;TRUE,患者1!C32,"")</f>
        <v/>
      </c>
      <c r="D32" s="22" t="str">
        <f>IF(患者1!AN32&lt;&gt;TRUE,患者1!D32,"")</f>
        <v/>
      </c>
      <c r="E32" s="23" t="s">
        <v>35</v>
      </c>
      <c r="F32" s="24" t="str">
        <f>IF(患者1!AN32&lt;&gt;TRUE,患者1!F32,"")</f>
        <v/>
      </c>
      <c r="G32" s="25"/>
      <c r="H32" s="96" t="str">
        <f>IF(患者1!AN32&lt;&gt;TRUE,患者1!H32,"")</f>
        <v/>
      </c>
      <c r="I32" s="97"/>
      <c r="J32" s="98"/>
      <c r="K32" s="99"/>
      <c r="L32" s="99"/>
      <c r="M32" s="99"/>
      <c r="N32" s="100"/>
      <c r="O32" s="98"/>
      <c r="P32" s="100"/>
      <c r="Q32" s="63"/>
      <c r="R32" s="63"/>
      <c r="S32" s="63"/>
      <c r="T32" s="63"/>
      <c r="U32" s="63"/>
      <c r="V32" s="63"/>
      <c r="W32" s="63"/>
      <c r="X32" s="63"/>
      <c r="Y32" s="63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 t="b">
        <f t="shared" si="4"/>
        <v>0</v>
      </c>
      <c r="AO32" s="67" t="b">
        <f t="shared" si="5"/>
        <v>0</v>
      </c>
      <c r="AR32" s="67" t="b">
        <f t="shared" si="3"/>
        <v>0</v>
      </c>
      <c r="AU32" s="39" t="b">
        <f>患者1!AU32</f>
        <v>0</v>
      </c>
      <c r="AV32" s="39" t="b">
        <f>患者1!AV32</f>
        <v>0</v>
      </c>
      <c r="AW32" s="67" t="str">
        <f t="shared" si="6"/>
        <v/>
      </c>
      <c r="AY32" s="39"/>
      <c r="AZ32" s="39">
        <f t="shared" si="8"/>
        <v>1</v>
      </c>
      <c r="BA32" s="39">
        <f t="shared" si="8"/>
        <v>1</v>
      </c>
      <c r="BB32" s="39" t="s">
        <v>38</v>
      </c>
      <c r="BK32" s="67" t="s">
        <v>42</v>
      </c>
    </row>
    <row r="33" spans="1:63" ht="22.5" customHeight="1" x14ac:dyDescent="0.15">
      <c r="A33" s="58">
        <v>20</v>
      </c>
      <c r="B33" s="48"/>
      <c r="C33" s="21" t="str">
        <f>IF(患者1!AN33&lt;&gt;TRUE,患者1!C33,"")</f>
        <v/>
      </c>
      <c r="D33" s="22" t="str">
        <f>IF(患者1!AN33&lt;&gt;TRUE,患者1!D33,"")</f>
        <v/>
      </c>
      <c r="E33" s="23" t="s">
        <v>35</v>
      </c>
      <c r="F33" s="24" t="str">
        <f>IF(患者1!AN33&lt;&gt;TRUE,患者1!F33,"")</f>
        <v/>
      </c>
      <c r="G33" s="25"/>
      <c r="H33" s="96" t="str">
        <f>IF(患者1!AN33&lt;&gt;TRUE,患者1!H33,"")</f>
        <v/>
      </c>
      <c r="I33" s="97"/>
      <c r="J33" s="98"/>
      <c r="K33" s="99"/>
      <c r="L33" s="99"/>
      <c r="M33" s="99"/>
      <c r="N33" s="100"/>
      <c r="O33" s="98"/>
      <c r="P33" s="100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 t="b">
        <f t="shared" si="4"/>
        <v>0</v>
      </c>
      <c r="AO33" s="67" t="b">
        <f t="shared" si="5"/>
        <v>0</v>
      </c>
      <c r="AR33" s="67" t="b">
        <f t="shared" si="3"/>
        <v>0</v>
      </c>
      <c r="AU33" s="39" t="b">
        <f>患者1!AU33</f>
        <v>0</v>
      </c>
      <c r="AV33" s="39" t="b">
        <f>患者1!AV33</f>
        <v>0</v>
      </c>
      <c r="AW33" s="67" t="str">
        <f t="shared" si="6"/>
        <v/>
      </c>
      <c r="AY33" s="39"/>
      <c r="AZ33" s="39">
        <f t="shared" si="8"/>
        <v>1</v>
      </c>
      <c r="BA33" s="39">
        <f t="shared" si="8"/>
        <v>1</v>
      </c>
      <c r="BK33" s="67" t="s">
        <v>42</v>
      </c>
    </row>
    <row r="34" spans="1:63" ht="30" customHeight="1" x14ac:dyDescent="0.15">
      <c r="C34" s="65" t="s">
        <v>18</v>
      </c>
      <c r="D34" s="52">
        <f>患者1!D34</f>
        <v>0</v>
      </c>
      <c r="E34" s="52" t="s">
        <v>19</v>
      </c>
      <c r="AD34" s="39"/>
      <c r="AE34" s="39"/>
      <c r="AF34" s="39"/>
      <c r="AG34" s="39"/>
      <c r="AH34" s="39"/>
      <c r="AI34" s="39"/>
      <c r="AN34" s="39"/>
      <c r="BK34" s="67" t="s">
        <v>42</v>
      </c>
    </row>
    <row r="35" spans="1:63" ht="27.75" customHeight="1" x14ac:dyDescent="0.15">
      <c r="H35" s="53" t="s">
        <v>20</v>
      </c>
      <c r="I35" s="26">
        <f>患者1!I35</f>
        <v>0</v>
      </c>
      <c r="J35" s="54" t="s">
        <v>21</v>
      </c>
      <c r="Z35" s="101" t="str">
        <f>AF39</f>
        <v/>
      </c>
      <c r="AA35" s="101"/>
      <c r="AB35" s="101"/>
      <c r="AC35" s="101"/>
      <c r="AD35" s="39"/>
      <c r="AE35" s="39"/>
      <c r="AF35" s="39"/>
      <c r="AG35" s="39"/>
      <c r="AH35" s="39"/>
      <c r="AI35" s="39"/>
      <c r="AN35" s="39"/>
      <c r="BK35" s="67" t="s">
        <v>42</v>
      </c>
    </row>
    <row r="36" spans="1:63" x14ac:dyDescent="0.15">
      <c r="R36" s="55"/>
      <c r="Z36" s="101"/>
      <c r="AA36" s="101"/>
      <c r="AB36" s="101"/>
      <c r="AC36" s="101"/>
      <c r="AD36" s="39"/>
      <c r="AE36" s="39"/>
      <c r="AF36" s="39"/>
      <c r="AG36" s="39"/>
      <c r="AH36" s="39"/>
      <c r="AI36" s="39"/>
      <c r="AN36" s="39"/>
      <c r="BK36" s="67" t="s">
        <v>42</v>
      </c>
    </row>
    <row r="37" spans="1:63" ht="13.5" customHeight="1" x14ac:dyDescent="0.15">
      <c r="R37" s="55"/>
      <c r="Z37" s="101"/>
      <c r="AA37" s="101"/>
      <c r="AB37" s="101"/>
      <c r="AC37" s="101"/>
      <c r="AD37" s="39"/>
      <c r="AE37" s="39"/>
      <c r="AF37" s="39" t="str">
        <f>AF2&amp;CHAR(10) &amp; AF3&amp;CHAR(10) &amp; AF4&amp;CHAR(10) &amp; AF5&amp;CHAR(10) &amp; AF6&amp;CHAR(10) &amp; AF9&amp;CHAR(10) &amp; AF10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</v>
      </c>
      <c r="AG37" s="39"/>
      <c r="AH37" s="39"/>
      <c r="AI37" s="39"/>
      <c r="AN37" s="39"/>
      <c r="BK37" s="67" t="s">
        <v>42</v>
      </c>
    </row>
    <row r="38" spans="1:63" ht="13.5" customHeight="1" x14ac:dyDescent="0.15">
      <c r="R38" s="55"/>
      <c r="Z38" s="101"/>
      <c r="AA38" s="101"/>
      <c r="AB38" s="101"/>
      <c r="AC38" s="101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Y38" s="39"/>
      <c r="AZ38" s="39"/>
      <c r="BA38" s="39"/>
      <c r="BB38" s="39"/>
      <c r="BC38" s="39"/>
      <c r="BD38" s="39"/>
      <c r="BE38" s="39"/>
      <c r="BG38" s="39"/>
      <c r="BH38" s="39"/>
      <c r="BI38" s="39"/>
      <c r="BJ38" s="39"/>
      <c r="BK38" s="67" t="s">
        <v>42</v>
      </c>
    </row>
    <row r="39" spans="1:63" ht="13.5" customHeight="1" x14ac:dyDescent="0.15">
      <c r="R39" s="55"/>
      <c r="Z39" s="101"/>
      <c r="AA39" s="101"/>
      <c r="AB39" s="101"/>
      <c r="AC39" s="101"/>
      <c r="AD39" s="39"/>
      <c r="AE39" s="39"/>
      <c r="AF39" s="39" t="str">
        <f>患者1!AF39</f>
        <v/>
      </c>
      <c r="AG39" s="39" t="str">
        <f>患者1!AG39</f>
        <v/>
      </c>
      <c r="AH39" s="39" t="str">
        <f>患者1!AH39</f>
        <v/>
      </c>
      <c r="AI39" s="39" t="str">
        <f>患者1!AI39</f>
        <v/>
      </c>
      <c r="AN39" s="39"/>
      <c r="AY39" s="39"/>
      <c r="AZ39" s="39"/>
      <c r="BA39" s="39"/>
      <c r="BB39" s="39"/>
      <c r="BC39" s="39"/>
      <c r="BD39" s="39"/>
      <c r="BE39" s="39"/>
      <c r="BG39" s="39"/>
      <c r="BH39" s="39"/>
      <c r="BI39" s="39"/>
      <c r="BJ39" s="39"/>
      <c r="BK39" s="67" t="s">
        <v>42</v>
      </c>
    </row>
    <row r="40" spans="1:63" ht="13.5" customHeight="1" x14ac:dyDescent="0.15">
      <c r="R40" s="55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Y40" s="39"/>
      <c r="AZ40" s="39"/>
      <c r="BA40" s="39"/>
      <c r="BB40" s="39"/>
      <c r="BC40" s="39"/>
      <c r="BD40" s="39"/>
      <c r="BE40" s="39"/>
      <c r="BG40" s="39"/>
      <c r="BH40" s="39"/>
      <c r="BI40" s="39"/>
      <c r="BJ40" s="39"/>
      <c r="BK40" s="67" t="s">
        <v>42</v>
      </c>
    </row>
    <row r="41" spans="1:63" ht="13.5" customHeight="1" x14ac:dyDescent="0.15">
      <c r="R41" s="55"/>
      <c r="AA41" s="39"/>
      <c r="AD41" s="39"/>
      <c r="AE41" s="39"/>
      <c r="AF41" s="39" t="str">
        <f>AF12&amp;AF39</f>
        <v>※「患者氏名（同一建物居住者）」　</v>
      </c>
      <c r="AG41" s="39" t="str">
        <f t="shared" ref="AG41:AI41" si="9">AG12&amp;AG39</f>
        <v>※「診療時間（開始時刻及び終了時間）」　</v>
      </c>
      <c r="AH41" s="39" t="str">
        <f t="shared" si="9"/>
        <v>※「診療場所」　</v>
      </c>
      <c r="AI41" s="39" t="str">
        <f t="shared" si="9"/>
        <v>※「在宅訪問診療料２、往診料」　</v>
      </c>
      <c r="AN41" s="39"/>
      <c r="AY41" s="39"/>
      <c r="AZ41" s="39"/>
      <c r="BA41" s="39"/>
      <c r="BB41" s="39"/>
      <c r="BC41" s="39"/>
      <c r="BD41" s="39"/>
      <c r="BE41" s="39"/>
      <c r="BG41" s="39"/>
      <c r="BH41" s="39"/>
      <c r="BI41" s="39"/>
      <c r="BJ41" s="39"/>
      <c r="BK41" s="67" t="s">
        <v>42</v>
      </c>
    </row>
    <row r="42" spans="1:63" ht="13.5" customHeight="1" x14ac:dyDescent="0.15">
      <c r="R42" s="55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Y42" s="39"/>
      <c r="AZ42" s="39"/>
      <c r="BA42" s="39"/>
      <c r="BB42" s="39"/>
      <c r="BC42" s="39"/>
      <c r="BD42" s="39"/>
      <c r="BE42" s="39"/>
      <c r="BG42" s="39"/>
      <c r="BH42" s="39"/>
      <c r="BI42" s="39"/>
      <c r="BJ42" s="39"/>
      <c r="BK42" s="67" t="s">
        <v>42</v>
      </c>
    </row>
    <row r="43" spans="1:63" ht="13.5" customHeight="1" x14ac:dyDescent="0.15">
      <c r="R43" s="55"/>
      <c r="Z43" s="67" t="str">
        <f>"※「診療人数合計」　"&amp;D34&amp;"人　"</f>
        <v>※「診療人数合計」　0人　</v>
      </c>
      <c r="AA43" s="67" t="str">
        <f>"※「主治医氏名」　"&amp;I35&amp;"　"</f>
        <v>※「主治医氏名」　0　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Y43" s="39"/>
      <c r="AZ43" s="39"/>
      <c r="BA43" s="39"/>
      <c r="BB43" s="39"/>
      <c r="BC43" s="39"/>
      <c r="BD43" s="39"/>
      <c r="BE43" s="39"/>
      <c r="BG43" s="39"/>
      <c r="BH43" s="39"/>
      <c r="BI43" s="39"/>
      <c r="BJ43" s="39"/>
      <c r="BK43" s="67" t="s">
        <v>42</v>
      </c>
    </row>
    <row r="44" spans="1:63" ht="13.5" customHeight="1" x14ac:dyDescent="0.15">
      <c r="R44" s="55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Y44" s="39"/>
      <c r="AZ44" s="39"/>
      <c r="BA44" s="39"/>
      <c r="BB44" s="39"/>
      <c r="BC44" s="39"/>
      <c r="BD44" s="39"/>
      <c r="BE44" s="39"/>
      <c r="BG44" s="39"/>
      <c r="BH44" s="39"/>
      <c r="BI44" s="39"/>
      <c r="BJ44" s="39"/>
      <c r="BK44" s="67" t="s">
        <v>42</v>
      </c>
    </row>
    <row r="45" spans="1:63" ht="13.5" customHeight="1" x14ac:dyDescent="0.15">
      <c r="R45" s="55"/>
      <c r="Z45" s="67" t="str">
        <f>Z43&amp;CHAR(10) &amp; AA43</f>
        <v>※「診療人数合計」　0人　
※「主治医氏名」　0　</v>
      </c>
      <c r="AA45" s="39"/>
      <c r="AB45" s="39"/>
      <c r="AC45" s="39"/>
      <c r="AD45" s="39"/>
      <c r="AE45" s="39"/>
      <c r="AF45" s="39" t="str">
        <f>DBCS(Z45)</f>
        <v>※「診療人数合計」　０人　
※「主治医氏名」　０　</v>
      </c>
      <c r="AG45" s="39"/>
      <c r="AH45" s="39"/>
      <c r="AI45" s="39"/>
      <c r="AJ45" s="39"/>
      <c r="AK45" s="39"/>
      <c r="AL45" s="39"/>
      <c r="AM45" s="39"/>
      <c r="AN45" s="39"/>
      <c r="AY45" s="39"/>
      <c r="AZ45" s="39"/>
      <c r="BA45" s="39"/>
      <c r="BB45" s="39"/>
      <c r="BC45" s="39"/>
      <c r="BD45" s="39"/>
      <c r="BE45" s="39"/>
      <c r="BG45" s="39"/>
      <c r="BH45" s="39"/>
      <c r="BI45" s="39"/>
      <c r="BJ45" s="39"/>
      <c r="BK45" s="67" t="s">
        <v>42</v>
      </c>
    </row>
    <row r="46" spans="1:63" ht="13.5" customHeight="1" x14ac:dyDescent="0.15">
      <c r="R46" s="55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Y46" s="39"/>
      <c r="AZ46" s="39"/>
      <c r="BA46" s="39"/>
      <c r="BB46" s="39"/>
      <c r="BC46" s="39"/>
      <c r="BD46" s="39"/>
      <c r="BE46" s="39"/>
      <c r="BG46" s="39"/>
      <c r="BH46" s="39"/>
      <c r="BI46" s="39"/>
      <c r="BJ46" s="39"/>
      <c r="BK46" s="67" t="s">
        <v>42</v>
      </c>
    </row>
    <row r="47" spans="1:63" ht="13.5" customHeight="1" x14ac:dyDescent="0.15">
      <c r="R47" s="55"/>
      <c r="Z47" s="39"/>
      <c r="AA47" s="39"/>
      <c r="AB47" s="39"/>
      <c r="AC47" s="39"/>
      <c r="AD47" s="39"/>
      <c r="AE47" s="39"/>
      <c r="AF47" s="39" t="str">
        <f>AF37&amp;CHAR(10) &amp;AF41&amp;CHAR(10) &amp;AG41&amp;CHAR(10) &amp;AH41&amp;CHAR(10) &amp;AI41&amp;CHAR(10) &amp;AF45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AG47" s="39"/>
      <c r="AH47" s="39"/>
      <c r="AI47" s="39"/>
      <c r="AJ47" s="39"/>
      <c r="AK47" s="39"/>
      <c r="AL47" s="39"/>
      <c r="AM47" s="39"/>
      <c r="AN47" s="39"/>
      <c r="AY47" s="39"/>
      <c r="AZ47" s="39"/>
      <c r="BA47" s="39"/>
      <c r="BB47" s="39"/>
      <c r="BC47" s="39"/>
      <c r="BD47" s="39"/>
      <c r="BE47" s="39"/>
      <c r="BG47" s="39"/>
      <c r="BH47" s="39"/>
      <c r="BI47" s="39"/>
      <c r="BJ47" s="39"/>
      <c r="BK47" s="67" t="s">
        <v>42</v>
      </c>
    </row>
    <row r="48" spans="1:63" ht="13.5" customHeight="1" x14ac:dyDescent="0.15">
      <c r="R48" s="55"/>
      <c r="AY48" s="39"/>
      <c r="AZ48" s="39"/>
      <c r="BA48" s="39"/>
      <c r="BB48" s="39"/>
      <c r="BC48" s="39"/>
      <c r="BD48" s="39"/>
      <c r="BE48" s="39"/>
      <c r="BG48" s="39"/>
      <c r="BH48" s="39"/>
      <c r="BI48" s="39"/>
      <c r="BJ48" s="39"/>
      <c r="BK48" s="39"/>
    </row>
    <row r="49" spans="18:63" ht="13.5" customHeight="1" x14ac:dyDescent="0.15">
      <c r="R49" s="55"/>
      <c r="AY49" s="39"/>
      <c r="AZ49" s="39"/>
      <c r="BA49" s="39"/>
      <c r="BB49" s="39"/>
      <c r="BC49" s="39"/>
      <c r="BD49" s="39"/>
      <c r="BE49" s="39"/>
      <c r="BG49" s="39"/>
      <c r="BH49" s="39"/>
      <c r="BI49" s="39"/>
      <c r="BJ49" s="39"/>
      <c r="BK49" s="39"/>
    </row>
    <row r="50" spans="18:63" ht="13.5" customHeight="1" x14ac:dyDescent="0.15">
      <c r="R50" s="55"/>
      <c r="AY50" s="39"/>
      <c r="AZ50" s="39"/>
      <c r="BA50" s="39"/>
      <c r="BB50" s="39"/>
      <c r="BC50" s="39"/>
      <c r="BD50" s="39"/>
      <c r="BE50" s="39"/>
      <c r="BG50" s="39"/>
      <c r="BH50" s="39"/>
      <c r="BI50" s="39"/>
      <c r="BJ50" s="39"/>
      <c r="BK50" s="39"/>
    </row>
    <row r="51" spans="18:63" x14ac:dyDescent="0.15">
      <c r="R51" s="55"/>
    </row>
    <row r="52" spans="18:63" x14ac:dyDescent="0.15">
      <c r="R52" s="55"/>
    </row>
    <row r="53" spans="18:63" x14ac:dyDescent="0.15">
      <c r="R53" s="55"/>
    </row>
    <row r="54" spans="18:63" x14ac:dyDescent="0.15">
      <c r="R54" s="55"/>
    </row>
    <row r="55" spans="18:63" x14ac:dyDescent="0.15">
      <c r="R55" s="55"/>
    </row>
    <row r="56" spans="18:63" x14ac:dyDescent="0.15">
      <c r="R56" s="55"/>
    </row>
    <row r="57" spans="18:63" x14ac:dyDescent="0.15">
      <c r="R57" s="55"/>
    </row>
    <row r="58" spans="18:63" x14ac:dyDescent="0.15">
      <c r="R58" s="55"/>
    </row>
  </sheetData>
  <sheetProtection sheet="1" objects="1" scenarios="1"/>
  <mergeCells count="76">
    <mergeCell ref="H33:I33"/>
    <mergeCell ref="J33:N33"/>
    <mergeCell ref="O33:P33"/>
    <mergeCell ref="Z35:AC39"/>
    <mergeCell ref="H31:I31"/>
    <mergeCell ref="J31:N31"/>
    <mergeCell ref="O31:P31"/>
    <mergeCell ref="H32:I32"/>
    <mergeCell ref="J32:N32"/>
    <mergeCell ref="O32:P32"/>
    <mergeCell ref="H29:I29"/>
    <mergeCell ref="J29:N29"/>
    <mergeCell ref="O29:P29"/>
    <mergeCell ref="H30:I30"/>
    <mergeCell ref="J30:N30"/>
    <mergeCell ref="O30:P30"/>
    <mergeCell ref="H27:I27"/>
    <mergeCell ref="J27:N27"/>
    <mergeCell ref="O27:P27"/>
    <mergeCell ref="H28:I28"/>
    <mergeCell ref="J28:N28"/>
    <mergeCell ref="O28:P28"/>
    <mergeCell ref="H25:I25"/>
    <mergeCell ref="J25:N25"/>
    <mergeCell ref="O25:P25"/>
    <mergeCell ref="H26:I26"/>
    <mergeCell ref="J26:N26"/>
    <mergeCell ref="O26:P26"/>
    <mergeCell ref="H23:I23"/>
    <mergeCell ref="J23:N23"/>
    <mergeCell ref="O23:P23"/>
    <mergeCell ref="H24:I24"/>
    <mergeCell ref="J24:N24"/>
    <mergeCell ref="O24:P24"/>
    <mergeCell ref="H21:I21"/>
    <mergeCell ref="J21:N21"/>
    <mergeCell ref="O21:P21"/>
    <mergeCell ref="H22:I22"/>
    <mergeCell ref="J22:N22"/>
    <mergeCell ref="O22:P22"/>
    <mergeCell ref="H19:I19"/>
    <mergeCell ref="J19:N19"/>
    <mergeCell ref="O19:P19"/>
    <mergeCell ref="H20:I20"/>
    <mergeCell ref="J20:N20"/>
    <mergeCell ref="O20:P20"/>
    <mergeCell ref="H17:I17"/>
    <mergeCell ref="J17:N17"/>
    <mergeCell ref="O17:P17"/>
    <mergeCell ref="H18:I18"/>
    <mergeCell ref="J18:N18"/>
    <mergeCell ref="O18:P18"/>
    <mergeCell ref="H15:I15"/>
    <mergeCell ref="J15:N15"/>
    <mergeCell ref="O15:P15"/>
    <mergeCell ref="H16:I16"/>
    <mergeCell ref="J16:N16"/>
    <mergeCell ref="O16:P16"/>
    <mergeCell ref="H12:I13"/>
    <mergeCell ref="J12:N12"/>
    <mergeCell ref="O12:P13"/>
    <mergeCell ref="D13:F13"/>
    <mergeCell ref="J13:N13"/>
    <mergeCell ref="H14:I14"/>
    <mergeCell ref="J14:N14"/>
    <mergeCell ref="O14:P14"/>
    <mergeCell ref="C2:P2"/>
    <mergeCell ref="D3:H3"/>
    <mergeCell ref="R3:R19"/>
    <mergeCell ref="E4:G4"/>
    <mergeCell ref="I4:P4"/>
    <mergeCell ref="E5:P5"/>
    <mergeCell ref="D6:P6"/>
    <mergeCell ref="C9:P9"/>
    <mergeCell ref="C12:C13"/>
    <mergeCell ref="D12:F1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Check Box 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5" name="Check Box 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13</xdr:row>
                    <xdr:rowOff>38100</xdr:rowOff>
                  </from>
                  <to>
                    <xdr:col>15</xdr:col>
                    <xdr:colOff>95250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9" r:id="rId6" name="Option Button 3">
              <controlPr defaultSize="0" autoFill="0" autoLine="0" autoPict="0">
                <anchor moveWithCells="1">
                  <from>
                    <xdr:col>4</xdr:col>
                    <xdr:colOff>85725</xdr:colOff>
                    <xdr:row>3</xdr:row>
                    <xdr:rowOff>66675</xdr:rowOff>
                  </from>
                  <to>
                    <xdr:col>7</xdr:col>
                    <xdr:colOff>9525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0" r:id="rId7" name="Option Button 4">
              <controlPr defaultSize="0" autoFill="0" autoLine="0" autoPict="0">
                <anchor moveWithCells="1">
                  <from>
                    <xdr:col>5</xdr:col>
                    <xdr:colOff>352425</xdr:colOff>
                    <xdr:row>3</xdr:row>
                    <xdr:rowOff>66675</xdr:rowOff>
                  </from>
                  <to>
                    <xdr:col>7</xdr:col>
                    <xdr:colOff>523875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1" r:id="rId8" name="Option Button 5">
              <controlPr defaultSize="0" autoFill="0" autoLine="0" autoPict="0">
                <anchor moveWithCells="1">
                  <from>
                    <xdr:col>7</xdr:col>
                    <xdr:colOff>714375</xdr:colOff>
                    <xdr:row>3</xdr:row>
                    <xdr:rowOff>66675</xdr:rowOff>
                  </from>
                  <to>
                    <xdr:col>8</xdr:col>
                    <xdr:colOff>695325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2" r:id="rId9" name="Option Button 6">
              <controlPr defaultSize="0" autoFill="0" autoLine="0" autoPict="0">
                <anchor moveWithCells="1">
                  <from>
                    <xdr:col>8</xdr:col>
                    <xdr:colOff>371475</xdr:colOff>
                    <xdr:row>3</xdr:row>
                    <xdr:rowOff>66675</xdr:rowOff>
                  </from>
                  <to>
                    <xdr:col>8</xdr:col>
                    <xdr:colOff>1209675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3" r:id="rId10" name="Option Button 7">
              <controlPr defaultSize="0" autoFill="0" autoLine="0" autoPict="0">
                <anchor moveWithCells="1">
                  <from>
                    <xdr:col>8</xdr:col>
                    <xdr:colOff>885825</xdr:colOff>
                    <xdr:row>3</xdr:row>
                    <xdr:rowOff>66675</xdr:rowOff>
                  </from>
                  <to>
                    <xdr:col>8</xdr:col>
                    <xdr:colOff>1724025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4" r:id="rId11" name="Option Button 8">
              <controlPr defaultSize="0" autoFill="0" autoLine="0" autoPict="0">
                <anchor moveWithCells="1">
                  <from>
                    <xdr:col>8</xdr:col>
                    <xdr:colOff>1400175</xdr:colOff>
                    <xdr:row>3</xdr:row>
                    <xdr:rowOff>66675</xdr:rowOff>
                  </from>
                  <to>
                    <xdr:col>9</xdr:col>
                    <xdr:colOff>114300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5" r:id="rId12" name="Option Button 9">
              <controlPr defaultSize="0" autoFill="0" autoLine="0" autoPict="0">
                <anchor moveWithCells="1">
                  <from>
                    <xdr:col>8</xdr:col>
                    <xdr:colOff>1914525</xdr:colOff>
                    <xdr:row>3</xdr:row>
                    <xdr:rowOff>66675</xdr:rowOff>
                  </from>
                  <to>
                    <xdr:col>11</xdr:col>
                    <xdr:colOff>142875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6" r:id="rId13" name="Option Button 10">
              <controlPr defaultSize="0" autoFill="0" autoLine="0" autoPict="0">
                <anchor moveWithCells="1">
                  <from>
                    <xdr:col>10</xdr:col>
                    <xdr:colOff>57150</xdr:colOff>
                    <xdr:row>3</xdr:row>
                    <xdr:rowOff>66675</xdr:rowOff>
                  </from>
                  <to>
                    <xdr:col>13</xdr:col>
                    <xdr:colOff>152400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7" r:id="rId14" name="Group Box 11">
              <controlPr defaultSize="0" autoFill="0" autoPict="0">
                <anchor moveWithCells="1">
                  <from>
                    <xdr:col>2</xdr:col>
                    <xdr:colOff>1000125</xdr:colOff>
                    <xdr:row>2</xdr:row>
                    <xdr:rowOff>266700</xdr:rowOff>
                  </from>
                  <to>
                    <xdr:col>15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8" r:id="rId15" name="Option Button 12">
              <controlPr defaultSize="0" autoFill="0" autoLine="0" autoPict="0">
                <anchor moveWithCells="1">
                  <from>
                    <xdr:col>4</xdr:col>
                    <xdr:colOff>76200</xdr:colOff>
                    <xdr:row>4</xdr:row>
                    <xdr:rowOff>76200</xdr:rowOff>
                  </from>
                  <to>
                    <xdr:col>7</xdr:col>
                    <xdr:colOff>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9" r:id="rId16" name="Option Button 13">
              <controlPr defaultSize="0" autoFill="0" autoLine="0" autoPict="0">
                <anchor moveWithCells="1">
                  <from>
                    <xdr:col>5</xdr:col>
                    <xdr:colOff>342900</xdr:colOff>
                    <xdr:row>4</xdr:row>
                    <xdr:rowOff>76200</xdr:rowOff>
                  </from>
                  <to>
                    <xdr:col>7</xdr:col>
                    <xdr:colOff>514350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0" r:id="rId17" name="Option Button 14">
              <controlPr defaultSize="0" autoFill="0" autoLine="0" autoPict="0">
                <anchor moveWithCells="1">
                  <from>
                    <xdr:col>7</xdr:col>
                    <xdr:colOff>190500</xdr:colOff>
                    <xdr:row>4</xdr:row>
                    <xdr:rowOff>76200</xdr:rowOff>
                  </from>
                  <to>
                    <xdr:col>8</xdr:col>
                    <xdr:colOff>171450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1" r:id="rId18" name="Option Button 15">
              <controlPr defaultSize="0" autoFill="0" autoLine="0" autoPict="0">
                <anchor moveWithCells="1">
                  <from>
                    <xdr:col>7</xdr:col>
                    <xdr:colOff>704850</xdr:colOff>
                    <xdr:row>4</xdr:row>
                    <xdr:rowOff>76200</xdr:rowOff>
                  </from>
                  <to>
                    <xdr:col>8</xdr:col>
                    <xdr:colOff>685800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2" r:id="rId19" name="Option Button 16">
              <controlPr defaultSize="0" autoFill="0" autoLine="0" autoPict="0">
                <anchor moveWithCells="1">
                  <from>
                    <xdr:col>8</xdr:col>
                    <xdr:colOff>361950</xdr:colOff>
                    <xdr:row>4</xdr:row>
                    <xdr:rowOff>76200</xdr:rowOff>
                  </from>
                  <to>
                    <xdr:col>8</xdr:col>
                    <xdr:colOff>1200150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3" r:id="rId20" name="Option Button 17">
              <controlPr defaultSize="0" autoFill="0" autoLine="0" autoPict="0">
                <anchor moveWithCells="1">
                  <from>
                    <xdr:col>8</xdr:col>
                    <xdr:colOff>876300</xdr:colOff>
                    <xdr:row>4</xdr:row>
                    <xdr:rowOff>76200</xdr:rowOff>
                  </from>
                  <to>
                    <xdr:col>8</xdr:col>
                    <xdr:colOff>1714500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4" r:id="rId21" name="Option Button 18">
              <controlPr defaultSize="0" autoFill="0" autoLine="0" autoPict="0">
                <anchor moveWithCells="1">
                  <from>
                    <xdr:col>8</xdr:col>
                    <xdr:colOff>1390650</xdr:colOff>
                    <xdr:row>4</xdr:row>
                    <xdr:rowOff>76200</xdr:rowOff>
                  </from>
                  <to>
                    <xdr:col>9</xdr:col>
                    <xdr:colOff>104775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5" r:id="rId22" name="Option Button 19">
              <controlPr defaultSize="0" autoFill="0" autoLine="0" autoPict="0">
                <anchor moveWithCells="1">
                  <from>
                    <xdr:col>8</xdr:col>
                    <xdr:colOff>1905000</xdr:colOff>
                    <xdr:row>4</xdr:row>
                    <xdr:rowOff>76200</xdr:rowOff>
                  </from>
                  <to>
                    <xdr:col>11</xdr:col>
                    <xdr:colOff>133350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6" r:id="rId23" name="Option Button 20">
              <controlPr defaultSize="0" autoFill="0" autoLine="0" autoPict="0">
                <anchor moveWithCells="1">
                  <from>
                    <xdr:col>10</xdr:col>
                    <xdr:colOff>57150</xdr:colOff>
                    <xdr:row>4</xdr:row>
                    <xdr:rowOff>76200</xdr:rowOff>
                  </from>
                  <to>
                    <xdr:col>13</xdr:col>
                    <xdr:colOff>152400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7" r:id="rId24" name="Group Box 21">
              <controlPr defaultSize="0" autoFill="0" autoPict="0">
                <anchor moveWithCells="1">
                  <from>
                    <xdr:col>3</xdr:col>
                    <xdr:colOff>438150</xdr:colOff>
                    <xdr:row>4</xdr:row>
                    <xdr:rowOff>57150</xdr:rowOff>
                  </from>
                  <to>
                    <xdr:col>15</xdr:col>
                    <xdr:colOff>228600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8" r:id="rId25" name="Option Button 22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76200</xdr:rowOff>
                  </from>
                  <to>
                    <xdr:col>15</xdr:col>
                    <xdr:colOff>180975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9" r:id="rId26" name="Check Box 2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14</xdr:row>
                    <xdr:rowOff>28575</xdr:rowOff>
                  </from>
                  <to>
                    <xdr:col>12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0" r:id="rId27" name="Check Box 2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14</xdr:row>
                    <xdr:rowOff>38100</xdr:rowOff>
                  </from>
                  <to>
                    <xdr:col>15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1" r:id="rId28" name="Check Box 2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15</xdr:row>
                    <xdr:rowOff>28575</xdr:rowOff>
                  </from>
                  <to>
                    <xdr:col>12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2" r:id="rId29" name="Check Box 2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15</xdr:row>
                    <xdr:rowOff>38100</xdr:rowOff>
                  </from>
                  <to>
                    <xdr:col>15</xdr:col>
                    <xdr:colOff>95250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3" r:id="rId30" name="Check Box 2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16</xdr:row>
                    <xdr:rowOff>28575</xdr:rowOff>
                  </from>
                  <to>
                    <xdr:col>12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4" r:id="rId31" name="Check Box 2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16</xdr:row>
                    <xdr:rowOff>38100</xdr:rowOff>
                  </from>
                  <to>
                    <xdr:col>15</xdr:col>
                    <xdr:colOff>95250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5" r:id="rId32" name="Check Box 2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17</xdr:row>
                    <xdr:rowOff>28575</xdr:rowOff>
                  </from>
                  <to>
                    <xdr:col>12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6" r:id="rId33" name="Check Box 3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17</xdr:row>
                    <xdr:rowOff>38100</xdr:rowOff>
                  </from>
                  <to>
                    <xdr:col>15</xdr:col>
                    <xdr:colOff>95250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7" r:id="rId34" name="Check Box 3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18</xdr:row>
                    <xdr:rowOff>28575</xdr:rowOff>
                  </from>
                  <to>
                    <xdr:col>12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8" r:id="rId35" name="Check Box 3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18</xdr:row>
                    <xdr:rowOff>38100</xdr:rowOff>
                  </from>
                  <to>
                    <xdr:col>15</xdr:col>
                    <xdr:colOff>95250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9" r:id="rId36" name="Check Box 3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19</xdr:row>
                    <xdr:rowOff>28575</xdr:rowOff>
                  </from>
                  <to>
                    <xdr:col>12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0" r:id="rId37" name="Check Box 3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19</xdr:row>
                    <xdr:rowOff>38100</xdr:rowOff>
                  </from>
                  <to>
                    <xdr:col>15</xdr:col>
                    <xdr:colOff>95250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1" r:id="rId38" name="Check Box 3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20</xdr:row>
                    <xdr:rowOff>28575</xdr:rowOff>
                  </from>
                  <to>
                    <xdr:col>12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2" r:id="rId39" name="Check Box 3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20</xdr:row>
                    <xdr:rowOff>38100</xdr:rowOff>
                  </from>
                  <to>
                    <xdr:col>15</xdr:col>
                    <xdr:colOff>95250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3" r:id="rId40" name="Check Box 3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21</xdr:row>
                    <xdr:rowOff>28575</xdr:rowOff>
                  </from>
                  <to>
                    <xdr:col>12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4" r:id="rId41" name="Check Box 3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21</xdr:row>
                    <xdr:rowOff>38100</xdr:rowOff>
                  </from>
                  <to>
                    <xdr:col>15</xdr:col>
                    <xdr:colOff>95250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5" r:id="rId42" name="Check Box 3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22</xdr:row>
                    <xdr:rowOff>28575</xdr:rowOff>
                  </from>
                  <to>
                    <xdr:col>12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6" r:id="rId43" name="Check Box 4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22</xdr:row>
                    <xdr:rowOff>38100</xdr:rowOff>
                  </from>
                  <to>
                    <xdr:col>15</xdr:col>
                    <xdr:colOff>95250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7" r:id="rId44" name="Check Box 4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23</xdr:row>
                    <xdr:rowOff>28575</xdr:rowOff>
                  </from>
                  <to>
                    <xdr:col>12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8" r:id="rId45" name="Check Box 4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23</xdr:row>
                    <xdr:rowOff>38100</xdr:rowOff>
                  </from>
                  <to>
                    <xdr:col>15</xdr:col>
                    <xdr:colOff>95250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9" r:id="rId46" name="Check Box 4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24</xdr:row>
                    <xdr:rowOff>28575</xdr:rowOff>
                  </from>
                  <to>
                    <xdr:col>12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0" r:id="rId47" name="Check Box 4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24</xdr:row>
                    <xdr:rowOff>38100</xdr:rowOff>
                  </from>
                  <to>
                    <xdr:col>15</xdr:col>
                    <xdr:colOff>95250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1" r:id="rId48" name="Check Box 4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25</xdr:row>
                    <xdr:rowOff>28575</xdr:rowOff>
                  </from>
                  <to>
                    <xdr:col>12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2" r:id="rId49" name="Check Box 4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25</xdr:row>
                    <xdr:rowOff>38100</xdr:rowOff>
                  </from>
                  <to>
                    <xdr:col>15</xdr:col>
                    <xdr:colOff>95250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3" r:id="rId50" name="Check Box 4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26</xdr:row>
                    <xdr:rowOff>28575</xdr:rowOff>
                  </from>
                  <to>
                    <xdr:col>12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4" r:id="rId51" name="Check Box 4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26</xdr:row>
                    <xdr:rowOff>38100</xdr:rowOff>
                  </from>
                  <to>
                    <xdr:col>15</xdr:col>
                    <xdr:colOff>95250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5" r:id="rId52" name="Check Box 4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27</xdr:row>
                    <xdr:rowOff>28575</xdr:rowOff>
                  </from>
                  <to>
                    <xdr:col>12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6" r:id="rId53" name="Check Box 5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27</xdr:row>
                    <xdr:rowOff>38100</xdr:rowOff>
                  </from>
                  <to>
                    <xdr:col>15</xdr:col>
                    <xdr:colOff>95250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7" r:id="rId54" name="Check Box 5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28</xdr:row>
                    <xdr:rowOff>28575</xdr:rowOff>
                  </from>
                  <to>
                    <xdr:col>12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8" r:id="rId55" name="Check Box 5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28</xdr:row>
                    <xdr:rowOff>38100</xdr:rowOff>
                  </from>
                  <to>
                    <xdr:col>15</xdr:col>
                    <xdr:colOff>95250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9" r:id="rId56" name="Check Box 5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29</xdr:row>
                    <xdr:rowOff>28575</xdr:rowOff>
                  </from>
                  <to>
                    <xdr:col>12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0" r:id="rId57" name="Check Box 5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29</xdr:row>
                    <xdr:rowOff>38100</xdr:rowOff>
                  </from>
                  <to>
                    <xdr:col>15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1" r:id="rId58" name="Check Box 5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30</xdr:row>
                    <xdr:rowOff>28575</xdr:rowOff>
                  </from>
                  <to>
                    <xdr:col>12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2" r:id="rId59" name="Check Box 5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30</xdr:row>
                    <xdr:rowOff>38100</xdr:rowOff>
                  </from>
                  <to>
                    <xdr:col>15</xdr:col>
                    <xdr:colOff>95250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3" r:id="rId60" name="Check Box 5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31</xdr:row>
                    <xdr:rowOff>28575</xdr:rowOff>
                  </from>
                  <to>
                    <xdr:col>12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4" r:id="rId61" name="Check Box 5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31</xdr:row>
                    <xdr:rowOff>38100</xdr:rowOff>
                  </from>
                  <to>
                    <xdr:col>15</xdr:col>
                    <xdr:colOff>95250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5" r:id="rId62" name="Check Box 5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32</xdr:row>
                    <xdr:rowOff>28575</xdr:rowOff>
                  </from>
                  <to>
                    <xdr:col>12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6" r:id="rId63" name="Check Box 6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32</xdr:row>
                    <xdr:rowOff>38100</xdr:rowOff>
                  </from>
                  <to>
                    <xdr:col>15</xdr:col>
                    <xdr:colOff>95250</xdr:colOff>
                    <xdr:row>32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58"/>
  <sheetViews>
    <sheetView zoomScaleNormal="100" workbookViewId="0">
      <selection activeCell="D3" sqref="D3:H3"/>
    </sheetView>
  </sheetViews>
  <sheetFormatPr defaultRowHeight="13.5" x14ac:dyDescent="0.15"/>
  <cols>
    <col min="1" max="1" width="4.25" style="58" customWidth="1"/>
    <col min="2" max="2" width="2.375" style="63" customWidth="1"/>
    <col min="3" max="3" width="14.625" style="63" customWidth="1"/>
    <col min="4" max="4" width="7.75" style="63" customWidth="1"/>
    <col min="5" max="5" width="3.25" style="63" customWidth="1"/>
    <col min="6" max="6" width="7.75" style="63" customWidth="1"/>
    <col min="7" max="7" width="1" style="63" customWidth="1"/>
    <col min="8" max="8" width="11.25" style="63" customWidth="1"/>
    <col min="9" max="9" width="27.875" style="63" customWidth="1"/>
    <col min="10" max="10" width="3.125" style="63" customWidth="1"/>
    <col min="11" max="16" width="3.25" style="63" customWidth="1"/>
    <col min="17" max="17" width="3.75" style="63" customWidth="1"/>
    <col min="18" max="18" width="47.625" style="63" customWidth="1"/>
    <col min="19" max="19" width="2.375" style="63" customWidth="1"/>
    <col min="20" max="25" width="1.25" style="63" customWidth="1"/>
    <col min="26" max="62" width="1.25" style="67" customWidth="1"/>
    <col min="63" max="63" width="6.75" style="67" customWidth="1"/>
    <col min="64" max="68" width="6.75" style="63" customWidth="1"/>
    <col min="69" max="16384" width="9" style="63"/>
  </cols>
  <sheetData>
    <row r="1" spans="1:68" x14ac:dyDescent="0.15">
      <c r="B1" s="40" t="s">
        <v>0</v>
      </c>
      <c r="AU1" s="67" t="b">
        <v>1</v>
      </c>
    </row>
    <row r="2" spans="1:68" ht="28.5" customHeight="1" x14ac:dyDescent="0.15">
      <c r="C2" s="102" t="s">
        <v>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R2" s="42" t="s">
        <v>30</v>
      </c>
      <c r="Z2" s="67" t="s">
        <v>45</v>
      </c>
      <c r="AD2" s="39"/>
      <c r="AE2" s="39"/>
      <c r="AF2" s="39" t="str">
        <f>DBCS(Z2)</f>
        <v>※「訪問診療に関する記録書」</v>
      </c>
      <c r="AG2" s="39"/>
      <c r="AH2" s="39"/>
      <c r="AI2" s="39"/>
      <c r="AN2" s="39"/>
      <c r="BB2" s="67" t="s">
        <v>38</v>
      </c>
      <c r="BK2" s="67" t="s">
        <v>42</v>
      </c>
    </row>
    <row r="3" spans="1:68" ht="25.5" customHeight="1" x14ac:dyDescent="0.15">
      <c r="C3" s="64" t="s">
        <v>2</v>
      </c>
      <c r="D3" s="73"/>
      <c r="E3" s="73"/>
      <c r="F3" s="73"/>
      <c r="G3" s="73"/>
      <c r="H3" s="73"/>
      <c r="I3" s="64" t="s">
        <v>24</v>
      </c>
      <c r="J3" s="64"/>
      <c r="K3" s="64"/>
      <c r="L3" s="64"/>
      <c r="M3" s="64"/>
      <c r="N3" s="64"/>
      <c r="O3" s="64"/>
      <c r="R3" s="110" t="str">
        <f>S20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Z3" s="67" t="str">
        <f>"※「患者氏名」　"&amp;D3</f>
        <v>※「患者氏名」　</v>
      </c>
      <c r="AD3" s="39"/>
      <c r="AE3" s="39"/>
      <c r="AF3" s="39" t="str">
        <f t="shared" ref="AF3:AF6" si="0">DBCS(Z3)</f>
        <v>※「患者氏名」　</v>
      </c>
      <c r="AG3" s="39"/>
      <c r="AH3" s="39"/>
      <c r="AI3" s="39"/>
      <c r="AN3" s="39"/>
      <c r="AY3" s="39"/>
      <c r="AZ3" s="39"/>
      <c r="BB3" s="39" t="s">
        <v>38</v>
      </c>
      <c r="BK3" s="67" t="s">
        <v>42</v>
      </c>
    </row>
    <row r="4" spans="1:68" ht="25.5" customHeight="1" x14ac:dyDescent="0.15">
      <c r="C4" s="64" t="s">
        <v>3</v>
      </c>
      <c r="D4" s="44" t="s">
        <v>5</v>
      </c>
      <c r="E4" s="113"/>
      <c r="F4" s="113"/>
      <c r="G4" s="113"/>
      <c r="H4" s="45" t="s">
        <v>22</v>
      </c>
      <c r="I4" s="114"/>
      <c r="J4" s="114"/>
      <c r="K4" s="114"/>
      <c r="L4" s="114"/>
      <c r="M4" s="114"/>
      <c r="N4" s="114"/>
      <c r="O4" s="114"/>
      <c r="P4" s="114"/>
      <c r="R4" s="111"/>
      <c r="Z4" s="67" t="str">
        <f>"※「要介護度」　"&amp;AA4</f>
        <v>※「要介護度」　該当なし</v>
      </c>
      <c r="AA4" s="67" t="str">
        <f>AC4</f>
        <v>該当なし</v>
      </c>
      <c r="AB4" s="37">
        <v>8</v>
      </c>
      <c r="AC4" s="67" t="str">
        <f>CHOOSE(AB4,"要支援１","要支援２","要介護１","要介護２","要介護３","要介護４","要介護５","該当なし")</f>
        <v>該当なし</v>
      </c>
      <c r="AD4" s="39"/>
      <c r="AE4" s="39"/>
      <c r="AF4" s="39" t="str">
        <f t="shared" si="0"/>
        <v>※「要介護度」　該当なし</v>
      </c>
      <c r="AG4" s="39"/>
      <c r="AH4" s="39"/>
      <c r="AI4" s="39"/>
      <c r="AN4" s="39"/>
      <c r="AY4" s="39"/>
      <c r="AZ4" s="39"/>
      <c r="BA4" s="39"/>
      <c r="BB4" s="39" t="s">
        <v>38</v>
      </c>
      <c r="BK4" s="67" t="s">
        <v>42</v>
      </c>
    </row>
    <row r="5" spans="1:68" ht="25.5" customHeight="1" x14ac:dyDescent="0.15">
      <c r="C5" s="64" t="s">
        <v>4</v>
      </c>
      <c r="D5" s="6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R5" s="111"/>
      <c r="Z5" s="67" t="str">
        <f>"※「認知症の日常生活自立度」　"&amp;AA5</f>
        <v>※「認知症の日常生活自立度」　該当なし</v>
      </c>
      <c r="AA5" s="39" t="str">
        <f>AC5</f>
        <v>該当なし</v>
      </c>
      <c r="AB5" s="37">
        <v>10</v>
      </c>
      <c r="AC5" s="67" t="str">
        <f>CHOOSE(AB5,"I","II","IIa","IIb","III","IIIa","IIIb","IV","M","該当なし")</f>
        <v>該当なし</v>
      </c>
      <c r="AD5" s="39"/>
      <c r="AE5" s="39"/>
      <c r="AF5" s="39" t="str">
        <f t="shared" si="0"/>
        <v>※「認知症の日常生活自立度」　該当なし</v>
      </c>
      <c r="AG5" s="39"/>
      <c r="AH5" s="39"/>
      <c r="AI5" s="39"/>
      <c r="AN5" s="39"/>
      <c r="AY5" s="39"/>
      <c r="AZ5" s="39"/>
      <c r="BA5" s="39"/>
      <c r="BB5" s="39" t="s">
        <v>38</v>
      </c>
      <c r="BK5" s="67" t="s">
        <v>42</v>
      </c>
    </row>
    <row r="6" spans="1:68" ht="25.5" customHeight="1" x14ac:dyDescent="0.15">
      <c r="C6" s="64" t="s">
        <v>23</v>
      </c>
      <c r="D6" s="73">
        <f>患者1!D6</f>
        <v>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111"/>
      <c r="Z6" s="67" t="str">
        <f>"※「患者住所」　"&amp;D6</f>
        <v>※「患者住所」　0</v>
      </c>
      <c r="AD6" s="39"/>
      <c r="AE6" s="39"/>
      <c r="AF6" s="39" t="str">
        <f t="shared" si="0"/>
        <v>※「患者住所」　０</v>
      </c>
      <c r="AG6" s="39"/>
      <c r="AH6" s="39"/>
      <c r="AI6" s="39"/>
      <c r="AN6" s="39" t="b">
        <f>ISBLANK(D6)</f>
        <v>0</v>
      </c>
      <c r="AT6" s="67" t="str">
        <f>IF(AT5=TRUE,"２","")</f>
        <v/>
      </c>
      <c r="AU6" s="67" t="str">
        <f>IF(AU5=TRUE,"２ａ","")</f>
        <v/>
      </c>
      <c r="AV6" s="67" t="str">
        <f>IF(AV5=TRUE,"２ｂ","")</f>
        <v/>
      </c>
      <c r="AW6" s="67" t="str">
        <f>IF(AW5=TRUE,"３","")</f>
        <v/>
      </c>
      <c r="AX6" s="67" t="str">
        <f>IF(AX5=TRUE,"３ａ","")</f>
        <v/>
      </c>
      <c r="AY6" s="67" t="str">
        <f>IF(AY5=TRUE,"３ｂ","")</f>
        <v/>
      </c>
      <c r="AZ6" s="67" t="str">
        <f>IF(AZ5=TRUE,"４","")</f>
        <v/>
      </c>
      <c r="BA6" s="67" t="str">
        <f>IF(BA5=TRUE,"Ｍ","")</f>
        <v/>
      </c>
      <c r="BB6" s="39" t="s">
        <v>38</v>
      </c>
      <c r="BK6" s="67" t="s">
        <v>42</v>
      </c>
    </row>
    <row r="7" spans="1:68" ht="9" customHeight="1" x14ac:dyDescent="0.15">
      <c r="C7" s="6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R7" s="111"/>
      <c r="AD7" s="39"/>
      <c r="AE7" s="39"/>
      <c r="AF7" s="39"/>
      <c r="AG7" s="39"/>
      <c r="AH7" s="39"/>
      <c r="AI7" s="39"/>
      <c r="AN7" s="39"/>
      <c r="BB7" s="39" t="s">
        <v>38</v>
      </c>
      <c r="BG7" s="67" t="str">
        <f>IF(BG6=TRUE,"１","")</f>
        <v/>
      </c>
      <c r="BH7" s="67" t="str">
        <f>IF(BH6=TRUE,"２","")</f>
        <v/>
      </c>
      <c r="BI7" s="67" t="str">
        <f>IF(BI6=TRUE,"２ａ","")</f>
        <v/>
      </c>
      <c r="BJ7" s="67" t="str">
        <f>IF(BJ6=TRUE,"２ｂ","")</f>
        <v/>
      </c>
      <c r="BK7" s="67" t="s">
        <v>42</v>
      </c>
      <c r="BL7" s="63" t="str">
        <f>IF(BL6=TRUE,"３ａ","")</f>
        <v/>
      </c>
      <c r="BM7" s="63" t="str">
        <f>IF(BM6=TRUE,"３ｂ","")</f>
        <v/>
      </c>
      <c r="BN7" s="63" t="str">
        <f>IF(BN6=TRUE,"４","")</f>
        <v/>
      </c>
      <c r="BO7" s="63" t="str">
        <f>IF(BO6=TRUE,"Ｍ","")</f>
        <v/>
      </c>
      <c r="BP7" s="63" t="str">
        <f>IF(BP6=TRUE,"該当なし","")</f>
        <v/>
      </c>
    </row>
    <row r="8" spans="1:68" ht="25.5" customHeight="1" x14ac:dyDescent="0.15">
      <c r="C8" s="64" t="s">
        <v>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R8" s="111"/>
      <c r="AD8" s="39"/>
      <c r="AE8" s="39"/>
      <c r="AF8" s="39"/>
      <c r="AG8" s="39"/>
      <c r="AH8" s="39"/>
      <c r="AI8" s="39"/>
      <c r="AN8" s="39"/>
      <c r="BB8" s="39" t="s">
        <v>38</v>
      </c>
      <c r="BK8" s="67" t="s">
        <v>42</v>
      </c>
    </row>
    <row r="9" spans="1:68" ht="41.25" customHeight="1" x14ac:dyDescent="0.15"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R9" s="111"/>
      <c r="Z9" s="67" t="str">
        <f>"※「訪問診療が必要な理由」　"&amp;C9</f>
        <v>※「訪問診療が必要な理由」　</v>
      </c>
      <c r="AD9" s="39"/>
      <c r="AE9" s="39"/>
      <c r="AF9" s="39" t="str">
        <f t="shared" ref="AF9:AF10" si="1">DBCS(Z9)</f>
        <v>※「訪問診療が必要な理由」　</v>
      </c>
      <c r="AG9" s="39"/>
      <c r="AH9" s="39"/>
      <c r="AI9" s="39"/>
      <c r="AN9" s="39" t="b">
        <f>ISBLANK(C9)</f>
        <v>1</v>
      </c>
      <c r="BB9" s="39" t="s">
        <v>38</v>
      </c>
      <c r="BK9" s="67" t="s">
        <v>42</v>
      </c>
    </row>
    <row r="10" spans="1:68" ht="18" customHeight="1" x14ac:dyDescent="0.15">
      <c r="C10" s="64"/>
      <c r="D10" s="64"/>
      <c r="E10" s="64"/>
      <c r="F10" s="64"/>
      <c r="G10" s="64"/>
      <c r="H10" s="64"/>
      <c r="J10" s="47" t="s">
        <v>10</v>
      </c>
      <c r="K10" s="45">
        <f>患者1!K10</f>
        <v>0</v>
      </c>
      <c r="L10" s="45" t="s">
        <v>11</v>
      </c>
      <c r="M10" s="45">
        <f>患者1!M10</f>
        <v>0</v>
      </c>
      <c r="N10" s="45" t="s">
        <v>12</v>
      </c>
      <c r="O10" s="45">
        <f>患者1!O10</f>
        <v>0</v>
      </c>
      <c r="P10" s="45" t="s">
        <v>13</v>
      </c>
      <c r="R10" s="111"/>
      <c r="Z10" s="67" t="str">
        <f>"※「訪問診療を行った日」　"&amp;AA10</f>
        <v>※「訪問診療を行った日」　平成0年0月0日</v>
      </c>
      <c r="AA10" s="67" t="str">
        <f>J10&amp;K10&amp;L10&amp;M10&amp;N10&amp;O10&amp;P10</f>
        <v>平成0年0月0日</v>
      </c>
      <c r="AD10" s="39"/>
      <c r="AE10" s="39"/>
      <c r="AF10" s="39" t="str">
        <f t="shared" si="1"/>
        <v>※「訪問診療を行った日」　平成０年０月０日</v>
      </c>
      <c r="AG10" s="39"/>
      <c r="AH10" s="39"/>
      <c r="AI10" s="39"/>
      <c r="AN10" s="39"/>
      <c r="BB10" s="39" t="s">
        <v>38</v>
      </c>
      <c r="BK10" s="67" t="s">
        <v>42</v>
      </c>
    </row>
    <row r="11" spans="1:68" ht="10.5" customHeight="1" x14ac:dyDescent="0.15">
      <c r="C11" s="64"/>
      <c r="D11" s="64"/>
      <c r="E11" s="64"/>
      <c r="F11" s="64"/>
      <c r="G11" s="64"/>
      <c r="H11" s="64"/>
      <c r="J11" s="47"/>
      <c r="K11" s="64"/>
      <c r="L11" s="64"/>
      <c r="M11" s="64"/>
      <c r="N11" s="64"/>
      <c r="O11" s="64"/>
      <c r="P11" s="64"/>
      <c r="R11" s="111"/>
      <c r="AD11" s="39"/>
      <c r="AE11" s="39"/>
      <c r="AF11" s="39"/>
      <c r="AG11" s="39"/>
      <c r="AH11" s="39"/>
      <c r="AI11" s="39"/>
      <c r="AN11" s="39"/>
      <c r="BB11" s="39" t="s">
        <v>38</v>
      </c>
      <c r="BK11" s="67" t="s">
        <v>42</v>
      </c>
    </row>
    <row r="12" spans="1:68" ht="16.5" customHeight="1" x14ac:dyDescent="0.15">
      <c r="B12" s="48"/>
      <c r="C12" s="116" t="s">
        <v>7</v>
      </c>
      <c r="D12" s="118" t="s">
        <v>8</v>
      </c>
      <c r="E12" s="118"/>
      <c r="F12" s="119"/>
      <c r="G12" s="49"/>
      <c r="H12" s="104" t="s">
        <v>9</v>
      </c>
      <c r="I12" s="105"/>
      <c r="J12" s="108" t="s">
        <v>15</v>
      </c>
      <c r="K12" s="104"/>
      <c r="L12" s="104"/>
      <c r="M12" s="104"/>
      <c r="N12" s="105"/>
      <c r="O12" s="104" t="s">
        <v>17</v>
      </c>
      <c r="P12" s="105"/>
      <c r="R12" s="111"/>
      <c r="Z12" s="67" t="s">
        <v>25</v>
      </c>
      <c r="AA12" s="67" t="s">
        <v>26</v>
      </c>
      <c r="AB12" s="67" t="s">
        <v>27</v>
      </c>
      <c r="AC12" s="67" t="s">
        <v>28</v>
      </c>
      <c r="AD12" s="39"/>
      <c r="AE12" s="39"/>
      <c r="AF12" s="39" t="str">
        <f t="shared" ref="AF12:AI12" si="2">DBCS(Z12)</f>
        <v>※「患者氏名（同一建物居住者）」　</v>
      </c>
      <c r="AG12" s="39" t="str">
        <f t="shared" si="2"/>
        <v>※「診療時間（開始時刻及び終了時間）」　</v>
      </c>
      <c r="AH12" s="39" t="str">
        <f t="shared" si="2"/>
        <v>※「診療場所」　</v>
      </c>
      <c r="AI12" s="39" t="str">
        <f t="shared" si="2"/>
        <v>※「在宅訪問診療料２、往診料」　</v>
      </c>
      <c r="AN12" s="39"/>
      <c r="BB12" s="39" t="s">
        <v>38</v>
      </c>
      <c r="BK12" s="67" t="s">
        <v>42</v>
      </c>
    </row>
    <row r="13" spans="1:68" x14ac:dyDescent="0.15">
      <c r="B13" s="48"/>
      <c r="C13" s="117"/>
      <c r="D13" s="106" t="s">
        <v>14</v>
      </c>
      <c r="E13" s="106"/>
      <c r="F13" s="107"/>
      <c r="G13" s="66"/>
      <c r="H13" s="106"/>
      <c r="I13" s="107"/>
      <c r="J13" s="109" t="s">
        <v>16</v>
      </c>
      <c r="K13" s="106"/>
      <c r="L13" s="106"/>
      <c r="M13" s="106"/>
      <c r="N13" s="107"/>
      <c r="O13" s="106"/>
      <c r="P13" s="107"/>
      <c r="R13" s="111"/>
      <c r="AD13" s="39"/>
      <c r="AE13" s="39"/>
      <c r="AF13" s="39"/>
      <c r="AG13" s="39"/>
      <c r="AH13" s="39"/>
      <c r="AI13" s="39"/>
      <c r="AN13" s="39" t="s">
        <v>39</v>
      </c>
      <c r="AO13" s="67" t="s">
        <v>40</v>
      </c>
      <c r="AT13" s="67" t="s">
        <v>29</v>
      </c>
      <c r="AU13" s="67" t="s">
        <v>32</v>
      </c>
      <c r="AV13" s="67" t="s">
        <v>33</v>
      </c>
      <c r="BB13" s="39" t="s">
        <v>38</v>
      </c>
      <c r="BK13" s="67" t="s">
        <v>42</v>
      </c>
    </row>
    <row r="14" spans="1:68" ht="22.5" customHeight="1" x14ac:dyDescent="0.15">
      <c r="A14" s="58">
        <v>1</v>
      </c>
      <c r="B14" s="48"/>
      <c r="C14" s="21" t="str">
        <f>IF(患者1!AN14&lt;&gt;TRUE,患者1!C14,"")</f>
        <v/>
      </c>
      <c r="D14" s="22" t="str">
        <f>IF(患者1!AN14&lt;&gt;TRUE,患者1!D14,"")</f>
        <v/>
      </c>
      <c r="E14" s="23" t="s">
        <v>35</v>
      </c>
      <c r="F14" s="24" t="str">
        <f>IF(患者1!AN14&lt;&gt;TRUE,患者1!F14,"")</f>
        <v/>
      </c>
      <c r="G14" s="25"/>
      <c r="H14" s="96" t="str">
        <f>IF(患者1!AN14&lt;&gt;TRUE,患者1!H14,"")</f>
        <v/>
      </c>
      <c r="I14" s="97"/>
      <c r="J14" s="98"/>
      <c r="K14" s="99"/>
      <c r="L14" s="99"/>
      <c r="M14" s="99"/>
      <c r="N14" s="100"/>
      <c r="O14" s="98"/>
      <c r="P14" s="100"/>
      <c r="R14" s="111"/>
      <c r="AD14" s="39"/>
      <c r="AE14" s="39"/>
      <c r="AF14" s="39"/>
      <c r="AG14" s="39"/>
      <c r="AH14" s="39"/>
      <c r="AI14" s="39"/>
      <c r="AN14" s="39" t="b">
        <f>ISBLANK(C14)</f>
        <v>0</v>
      </c>
      <c r="AO14" s="67" t="b">
        <f>ISBLANK(H14)</f>
        <v>0</v>
      </c>
      <c r="AR14" s="67" t="b">
        <f t="shared" ref="AR14:AR33" si="3">ISBLANK(C14)</f>
        <v>0</v>
      </c>
      <c r="AU14" s="39" t="b">
        <f>患者1!AU14</f>
        <v>0</v>
      </c>
      <c r="AV14" s="39" t="b">
        <f>患者1!AV14</f>
        <v>0</v>
      </c>
      <c r="AW14" s="67" t="str">
        <f>IF(AU14=TRUE,"在宅患者訪問診療料２","")</f>
        <v/>
      </c>
      <c r="AX14" s="67" t="str">
        <f>IF(AV14=TRUE,"往診料","")</f>
        <v/>
      </c>
      <c r="AZ14" s="67">
        <f>IF(AN14&lt;&gt;TRUE,1,0)</f>
        <v>1</v>
      </c>
      <c r="BA14" s="39">
        <f>IF(AO14&lt;&gt;TRUE,1,0)</f>
        <v>1</v>
      </c>
      <c r="BB14" s="39" t="s">
        <v>38</v>
      </c>
      <c r="BK14" s="67" t="s">
        <v>42</v>
      </c>
    </row>
    <row r="15" spans="1:68" ht="22.5" customHeight="1" x14ac:dyDescent="0.15">
      <c r="A15" s="58">
        <v>2</v>
      </c>
      <c r="B15" s="48"/>
      <c r="C15" s="21" t="str">
        <f>IF(患者1!AN15&lt;&gt;TRUE,患者1!C15,"")</f>
        <v/>
      </c>
      <c r="D15" s="22" t="str">
        <f>IF(患者1!AN15&lt;&gt;TRUE,患者1!D15,"")</f>
        <v/>
      </c>
      <c r="E15" s="23" t="s">
        <v>35</v>
      </c>
      <c r="F15" s="24" t="str">
        <f>IF(患者1!AN15&lt;&gt;TRUE,患者1!F15,"")</f>
        <v/>
      </c>
      <c r="G15" s="25"/>
      <c r="H15" s="96" t="str">
        <f>IF(患者1!AN15&lt;&gt;TRUE,患者1!H15,"")</f>
        <v/>
      </c>
      <c r="I15" s="97"/>
      <c r="J15" s="98"/>
      <c r="K15" s="99"/>
      <c r="L15" s="99"/>
      <c r="M15" s="99"/>
      <c r="N15" s="100"/>
      <c r="O15" s="98"/>
      <c r="P15" s="100"/>
      <c r="R15" s="111"/>
      <c r="AD15" s="39"/>
      <c r="AE15" s="39"/>
      <c r="AF15" s="39"/>
      <c r="AG15" s="39"/>
      <c r="AH15" s="39"/>
      <c r="AI15" s="39"/>
      <c r="AN15" s="39" t="b">
        <f t="shared" ref="AN15:AN33" si="4">ISBLANK(C15)</f>
        <v>0</v>
      </c>
      <c r="AO15" s="67" t="b">
        <f t="shared" ref="AO15:AO33" si="5">ISBLANK(H15)</f>
        <v>0</v>
      </c>
      <c r="AR15" s="67" t="b">
        <f t="shared" si="3"/>
        <v>0</v>
      </c>
      <c r="AU15" s="39" t="b">
        <f>患者1!AU15</f>
        <v>0</v>
      </c>
      <c r="AV15" s="39" t="b">
        <f>患者1!AV15</f>
        <v>0</v>
      </c>
      <c r="AW15" s="67" t="str">
        <f t="shared" ref="AW15:AW33" si="6">IF(AU15=TRUE,"在宅患者訪問診療料２","")</f>
        <v/>
      </c>
      <c r="AX15" s="67" t="str">
        <f t="shared" ref="AX15:AX18" si="7">IF(AV15=TRUE,"往診料","")</f>
        <v/>
      </c>
      <c r="AZ15" s="39">
        <f t="shared" ref="AZ15:BA33" si="8">IF(AN15&lt;&gt;TRUE,1,0)</f>
        <v>1</v>
      </c>
      <c r="BA15" s="39">
        <f t="shared" si="8"/>
        <v>1</v>
      </c>
      <c r="BB15" s="39" t="s">
        <v>38</v>
      </c>
      <c r="BK15" s="67" t="s">
        <v>42</v>
      </c>
    </row>
    <row r="16" spans="1:68" ht="22.5" customHeight="1" x14ac:dyDescent="0.15">
      <c r="A16" s="58">
        <v>3</v>
      </c>
      <c r="B16" s="48"/>
      <c r="C16" s="21" t="str">
        <f>IF(患者1!AN16&lt;&gt;TRUE,患者1!C16,"")</f>
        <v/>
      </c>
      <c r="D16" s="22" t="str">
        <f>IF(患者1!AN16&lt;&gt;TRUE,患者1!D16,"")</f>
        <v/>
      </c>
      <c r="E16" s="23" t="s">
        <v>35</v>
      </c>
      <c r="F16" s="24" t="str">
        <f>IF(患者1!AN16&lt;&gt;TRUE,患者1!F16,"")</f>
        <v/>
      </c>
      <c r="G16" s="25"/>
      <c r="H16" s="96" t="str">
        <f>IF(患者1!AN16&lt;&gt;TRUE,患者1!H16,"")</f>
        <v/>
      </c>
      <c r="I16" s="97"/>
      <c r="J16" s="98"/>
      <c r="K16" s="99"/>
      <c r="L16" s="99"/>
      <c r="M16" s="99"/>
      <c r="N16" s="100"/>
      <c r="O16" s="98"/>
      <c r="P16" s="100"/>
      <c r="R16" s="111"/>
      <c r="AD16" s="39"/>
      <c r="AE16" s="39"/>
      <c r="AF16" s="39"/>
      <c r="AG16" s="39"/>
      <c r="AH16" s="39"/>
      <c r="AI16" s="39"/>
      <c r="AN16" s="39" t="b">
        <f t="shared" si="4"/>
        <v>0</v>
      </c>
      <c r="AO16" s="67" t="b">
        <f t="shared" si="5"/>
        <v>0</v>
      </c>
      <c r="AR16" s="67" t="b">
        <f t="shared" si="3"/>
        <v>0</v>
      </c>
      <c r="AU16" s="39" t="b">
        <f>患者1!AU16</f>
        <v>0</v>
      </c>
      <c r="AV16" s="39" t="b">
        <f>患者1!AV16</f>
        <v>0</v>
      </c>
      <c r="AW16" s="67" t="str">
        <f t="shared" si="6"/>
        <v/>
      </c>
      <c r="AX16" s="67" t="str">
        <f t="shared" si="7"/>
        <v/>
      </c>
      <c r="AZ16" s="39">
        <f t="shared" si="8"/>
        <v>1</v>
      </c>
      <c r="BA16" s="39">
        <f t="shared" si="8"/>
        <v>1</v>
      </c>
      <c r="BB16" s="39" t="s">
        <v>38</v>
      </c>
      <c r="BK16" s="67" t="s">
        <v>42</v>
      </c>
    </row>
    <row r="17" spans="1:63" s="67" customFormat="1" ht="22.5" customHeight="1" x14ac:dyDescent="0.15">
      <c r="A17" s="58">
        <v>4</v>
      </c>
      <c r="B17" s="48"/>
      <c r="C17" s="21" t="str">
        <f>IF(患者1!AN17&lt;&gt;TRUE,患者1!C17,"")</f>
        <v/>
      </c>
      <c r="D17" s="22" t="str">
        <f>IF(患者1!AN17&lt;&gt;TRUE,患者1!D17,"")</f>
        <v/>
      </c>
      <c r="E17" s="23" t="s">
        <v>35</v>
      </c>
      <c r="F17" s="24" t="str">
        <f>IF(患者1!AN17&lt;&gt;TRUE,患者1!F17,"")</f>
        <v/>
      </c>
      <c r="G17" s="25"/>
      <c r="H17" s="96" t="str">
        <f>IF(患者1!AN17&lt;&gt;TRUE,患者1!H17,"")</f>
        <v/>
      </c>
      <c r="I17" s="97"/>
      <c r="J17" s="98"/>
      <c r="K17" s="99"/>
      <c r="L17" s="99"/>
      <c r="M17" s="99"/>
      <c r="N17" s="100"/>
      <c r="O17" s="98"/>
      <c r="P17" s="100"/>
      <c r="Q17" s="63"/>
      <c r="R17" s="111"/>
      <c r="S17" s="63"/>
      <c r="T17" s="63"/>
      <c r="U17" s="63"/>
      <c r="V17" s="63"/>
      <c r="W17" s="63"/>
      <c r="X17" s="63"/>
      <c r="Y17" s="63"/>
      <c r="AD17" s="39"/>
      <c r="AE17" s="39"/>
      <c r="AF17" s="39"/>
      <c r="AG17" s="39"/>
      <c r="AH17" s="39"/>
      <c r="AI17" s="39"/>
      <c r="AN17" s="39" t="b">
        <f t="shared" si="4"/>
        <v>0</v>
      </c>
      <c r="AO17" s="67" t="b">
        <f t="shared" si="5"/>
        <v>0</v>
      </c>
      <c r="AR17" s="67" t="b">
        <f t="shared" si="3"/>
        <v>0</v>
      </c>
      <c r="AU17" s="39" t="b">
        <f>患者1!AU17</f>
        <v>0</v>
      </c>
      <c r="AV17" s="39" t="b">
        <f>患者1!AV17</f>
        <v>0</v>
      </c>
      <c r="AW17" s="67" t="str">
        <f t="shared" si="6"/>
        <v/>
      </c>
      <c r="AX17" s="67" t="str">
        <f t="shared" si="7"/>
        <v/>
      </c>
      <c r="AZ17" s="39">
        <f t="shared" si="8"/>
        <v>1</v>
      </c>
      <c r="BA17" s="39">
        <f t="shared" si="8"/>
        <v>1</v>
      </c>
      <c r="BB17" s="39" t="s">
        <v>38</v>
      </c>
      <c r="BK17" s="67" t="s">
        <v>42</v>
      </c>
    </row>
    <row r="18" spans="1:63" s="67" customFormat="1" ht="22.5" customHeight="1" x14ac:dyDescent="0.15">
      <c r="A18" s="58">
        <v>5</v>
      </c>
      <c r="B18" s="48"/>
      <c r="C18" s="21" t="str">
        <f>IF(患者1!AN18&lt;&gt;TRUE,患者1!C18,"")</f>
        <v/>
      </c>
      <c r="D18" s="22" t="str">
        <f>IF(患者1!AN18&lt;&gt;TRUE,患者1!D18,"")</f>
        <v/>
      </c>
      <c r="E18" s="23" t="s">
        <v>35</v>
      </c>
      <c r="F18" s="24" t="str">
        <f>IF(患者1!AN18&lt;&gt;TRUE,患者1!F18,"")</f>
        <v/>
      </c>
      <c r="G18" s="25"/>
      <c r="H18" s="96" t="str">
        <f>IF(患者1!AN18&lt;&gt;TRUE,患者1!H18,"")</f>
        <v/>
      </c>
      <c r="I18" s="97"/>
      <c r="J18" s="98"/>
      <c r="K18" s="99"/>
      <c r="L18" s="99"/>
      <c r="M18" s="99"/>
      <c r="N18" s="100"/>
      <c r="O18" s="98"/>
      <c r="P18" s="100"/>
      <c r="Q18" s="63"/>
      <c r="R18" s="111"/>
      <c r="S18" s="63"/>
      <c r="T18" s="63"/>
      <c r="U18" s="63"/>
      <c r="V18" s="63"/>
      <c r="W18" s="63"/>
      <c r="X18" s="63"/>
      <c r="Y18" s="63"/>
      <c r="AD18" s="39"/>
      <c r="AE18" s="39"/>
      <c r="AF18" s="39"/>
      <c r="AG18" s="39"/>
      <c r="AH18" s="39"/>
      <c r="AI18" s="39"/>
      <c r="AN18" s="39" t="b">
        <f t="shared" si="4"/>
        <v>0</v>
      </c>
      <c r="AO18" s="67" t="b">
        <f t="shared" si="5"/>
        <v>0</v>
      </c>
      <c r="AR18" s="67" t="b">
        <f t="shared" si="3"/>
        <v>0</v>
      </c>
      <c r="AU18" s="39" t="b">
        <f>患者1!AU18</f>
        <v>0</v>
      </c>
      <c r="AV18" s="39" t="b">
        <f>患者1!AV18</f>
        <v>0</v>
      </c>
      <c r="AW18" s="67" t="str">
        <f t="shared" si="6"/>
        <v/>
      </c>
      <c r="AX18" s="67" t="str">
        <f t="shared" si="7"/>
        <v/>
      </c>
      <c r="AZ18" s="39">
        <f t="shared" si="8"/>
        <v>1</v>
      </c>
      <c r="BA18" s="39">
        <f t="shared" si="8"/>
        <v>1</v>
      </c>
      <c r="BB18" s="39" t="s">
        <v>38</v>
      </c>
      <c r="BK18" s="67" t="s">
        <v>42</v>
      </c>
    </row>
    <row r="19" spans="1:63" s="67" customFormat="1" ht="22.5" customHeight="1" x14ac:dyDescent="0.15">
      <c r="A19" s="58">
        <v>6</v>
      </c>
      <c r="B19" s="48"/>
      <c r="C19" s="21" t="str">
        <f>IF(患者1!AN19&lt;&gt;TRUE,患者1!C19,"")</f>
        <v/>
      </c>
      <c r="D19" s="22" t="str">
        <f>IF(患者1!AN19&lt;&gt;TRUE,患者1!D19,"")</f>
        <v/>
      </c>
      <c r="E19" s="23" t="s">
        <v>35</v>
      </c>
      <c r="F19" s="24" t="str">
        <f>IF(患者1!AN19&lt;&gt;TRUE,患者1!F19,"")</f>
        <v/>
      </c>
      <c r="G19" s="25"/>
      <c r="H19" s="96" t="str">
        <f>IF(患者1!AN19&lt;&gt;TRUE,患者1!H19,"")</f>
        <v/>
      </c>
      <c r="I19" s="97"/>
      <c r="J19" s="98"/>
      <c r="K19" s="99"/>
      <c r="L19" s="99"/>
      <c r="M19" s="99"/>
      <c r="N19" s="100"/>
      <c r="O19" s="98"/>
      <c r="P19" s="100"/>
      <c r="Q19" s="63"/>
      <c r="R19" s="112"/>
      <c r="S19" s="63"/>
      <c r="T19" s="63"/>
      <c r="U19" s="63"/>
      <c r="V19" s="63"/>
      <c r="W19" s="63"/>
      <c r="X19" s="63"/>
      <c r="Y19" s="63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 t="b">
        <f t="shared" si="4"/>
        <v>0</v>
      </c>
      <c r="AO19" s="67" t="b">
        <f t="shared" si="5"/>
        <v>0</v>
      </c>
      <c r="AR19" s="67" t="b">
        <f t="shared" si="3"/>
        <v>0</v>
      </c>
      <c r="AU19" s="39" t="b">
        <f>患者1!AU19</f>
        <v>0</v>
      </c>
      <c r="AV19" s="39" t="b">
        <f>患者1!AV19</f>
        <v>0</v>
      </c>
      <c r="AW19" s="67" t="str">
        <f t="shared" si="6"/>
        <v/>
      </c>
      <c r="AZ19" s="39">
        <f t="shared" si="8"/>
        <v>1</v>
      </c>
      <c r="BA19" s="39">
        <f t="shared" si="8"/>
        <v>1</v>
      </c>
      <c r="BB19" s="39" t="s">
        <v>38</v>
      </c>
      <c r="BK19" s="67" t="s">
        <v>42</v>
      </c>
    </row>
    <row r="20" spans="1:63" s="67" customFormat="1" ht="22.5" customHeight="1" x14ac:dyDescent="0.15">
      <c r="A20" s="58">
        <v>7</v>
      </c>
      <c r="B20" s="48"/>
      <c r="C20" s="21" t="str">
        <f>IF(患者1!AN20&lt;&gt;TRUE,患者1!C20,"")</f>
        <v/>
      </c>
      <c r="D20" s="22" t="str">
        <f>IF(患者1!AN20&lt;&gt;TRUE,患者1!D20,"")</f>
        <v/>
      </c>
      <c r="E20" s="23" t="s">
        <v>35</v>
      </c>
      <c r="F20" s="24" t="str">
        <f>IF(患者1!AN20&lt;&gt;TRUE,患者1!F20,"")</f>
        <v/>
      </c>
      <c r="G20" s="25"/>
      <c r="H20" s="96" t="str">
        <f>IF(患者1!AN20&lt;&gt;TRUE,患者1!H20,"")</f>
        <v/>
      </c>
      <c r="I20" s="97"/>
      <c r="J20" s="98"/>
      <c r="K20" s="99"/>
      <c r="L20" s="99"/>
      <c r="M20" s="99"/>
      <c r="N20" s="100"/>
      <c r="O20" s="98"/>
      <c r="P20" s="100"/>
      <c r="Q20" s="63"/>
      <c r="R20" s="63"/>
      <c r="S20" s="63" t="str">
        <f>AF47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T20" s="63" t="s">
        <v>37</v>
      </c>
      <c r="U20" s="63"/>
      <c r="V20" s="63"/>
      <c r="W20" s="63"/>
      <c r="X20" s="63"/>
      <c r="Y20" s="63" t="s">
        <v>36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 t="b">
        <f t="shared" si="4"/>
        <v>0</v>
      </c>
      <c r="AO20" s="67" t="b">
        <f t="shared" si="5"/>
        <v>0</v>
      </c>
      <c r="AR20" s="67" t="b">
        <f t="shared" si="3"/>
        <v>0</v>
      </c>
      <c r="AU20" s="39" t="b">
        <f>患者1!AU20</f>
        <v>0</v>
      </c>
      <c r="AV20" s="39" t="b">
        <f>患者1!AV20</f>
        <v>0</v>
      </c>
      <c r="AW20" s="67" t="str">
        <f t="shared" si="6"/>
        <v/>
      </c>
      <c r="AY20" s="39"/>
      <c r="AZ20" s="39">
        <f t="shared" si="8"/>
        <v>1</v>
      </c>
      <c r="BA20" s="39">
        <f t="shared" si="8"/>
        <v>1</v>
      </c>
      <c r="BB20" s="39" t="s">
        <v>38</v>
      </c>
      <c r="BK20" s="67" t="s">
        <v>42</v>
      </c>
    </row>
    <row r="21" spans="1:63" s="67" customFormat="1" ht="22.5" customHeight="1" x14ac:dyDescent="0.15">
      <c r="A21" s="58">
        <v>8</v>
      </c>
      <c r="B21" s="48"/>
      <c r="C21" s="21" t="str">
        <f>IF(患者1!AN21&lt;&gt;TRUE,患者1!C21,"")</f>
        <v/>
      </c>
      <c r="D21" s="22" t="str">
        <f>IF(患者1!AN21&lt;&gt;TRUE,患者1!D21,"")</f>
        <v/>
      </c>
      <c r="E21" s="23" t="s">
        <v>35</v>
      </c>
      <c r="F21" s="24" t="str">
        <f>IF(患者1!AN21&lt;&gt;TRUE,患者1!F21,"")</f>
        <v/>
      </c>
      <c r="G21" s="25"/>
      <c r="H21" s="96" t="str">
        <f>IF(患者1!AN21&lt;&gt;TRUE,患者1!H21,"")</f>
        <v/>
      </c>
      <c r="I21" s="97"/>
      <c r="J21" s="98"/>
      <c r="K21" s="99"/>
      <c r="L21" s="99"/>
      <c r="M21" s="99"/>
      <c r="N21" s="100"/>
      <c r="O21" s="98"/>
      <c r="P21" s="100"/>
      <c r="Q21" s="63"/>
      <c r="R21" s="45" t="s">
        <v>31</v>
      </c>
      <c r="S21" s="63"/>
      <c r="T21" s="63"/>
      <c r="U21" s="63"/>
      <c r="V21" s="63"/>
      <c r="W21" s="63"/>
      <c r="X21" s="63"/>
      <c r="Y21" s="63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 t="b">
        <f t="shared" si="4"/>
        <v>0</v>
      </c>
      <c r="AO21" s="67" t="b">
        <f t="shared" si="5"/>
        <v>0</v>
      </c>
      <c r="AR21" s="67" t="b">
        <f t="shared" si="3"/>
        <v>0</v>
      </c>
      <c r="AU21" s="39" t="b">
        <f>患者1!AU21</f>
        <v>0</v>
      </c>
      <c r="AV21" s="39" t="b">
        <f>患者1!AV21</f>
        <v>0</v>
      </c>
      <c r="AW21" s="67" t="str">
        <f t="shared" si="6"/>
        <v/>
      </c>
      <c r="AY21" s="39"/>
      <c r="AZ21" s="39">
        <f t="shared" si="8"/>
        <v>1</v>
      </c>
      <c r="BA21" s="39">
        <f t="shared" si="8"/>
        <v>1</v>
      </c>
      <c r="BB21" s="39" t="s">
        <v>38</v>
      </c>
      <c r="BK21" s="67" t="s">
        <v>42</v>
      </c>
    </row>
    <row r="22" spans="1:63" s="67" customFormat="1" ht="22.5" customHeight="1" x14ac:dyDescent="0.15">
      <c r="A22" s="58">
        <v>9</v>
      </c>
      <c r="B22" s="48"/>
      <c r="C22" s="21" t="str">
        <f>IF(患者1!AN22&lt;&gt;TRUE,患者1!C22,"")</f>
        <v/>
      </c>
      <c r="D22" s="22" t="str">
        <f>IF(患者1!AN22&lt;&gt;TRUE,患者1!D22,"")</f>
        <v/>
      </c>
      <c r="E22" s="23" t="s">
        <v>35</v>
      </c>
      <c r="F22" s="24" t="str">
        <f>IF(患者1!AN22&lt;&gt;TRUE,患者1!F22,"")</f>
        <v/>
      </c>
      <c r="G22" s="25"/>
      <c r="H22" s="96" t="str">
        <f>IF(患者1!AN22&lt;&gt;TRUE,患者1!H22,"")</f>
        <v/>
      </c>
      <c r="I22" s="97"/>
      <c r="J22" s="98"/>
      <c r="K22" s="99"/>
      <c r="L22" s="99"/>
      <c r="M22" s="99"/>
      <c r="N22" s="100"/>
      <c r="O22" s="98"/>
      <c r="P22" s="100"/>
      <c r="Q22" s="63"/>
      <c r="R22" s="63"/>
      <c r="S22" s="63"/>
      <c r="T22" s="63"/>
      <c r="U22" s="63"/>
      <c r="V22" s="63"/>
      <c r="W22" s="63"/>
      <c r="X22" s="63"/>
      <c r="Y22" s="63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 t="b">
        <f t="shared" si="4"/>
        <v>0</v>
      </c>
      <c r="AO22" s="67" t="b">
        <f t="shared" si="5"/>
        <v>0</v>
      </c>
      <c r="AR22" s="67" t="b">
        <f t="shared" si="3"/>
        <v>0</v>
      </c>
      <c r="AU22" s="39" t="b">
        <f>患者1!AU22</f>
        <v>0</v>
      </c>
      <c r="AV22" s="39" t="b">
        <f>患者1!AV22</f>
        <v>0</v>
      </c>
      <c r="AW22" s="67" t="str">
        <f t="shared" si="6"/>
        <v/>
      </c>
      <c r="AY22" s="39"/>
      <c r="AZ22" s="39">
        <f t="shared" si="8"/>
        <v>1</v>
      </c>
      <c r="BA22" s="39">
        <f t="shared" si="8"/>
        <v>1</v>
      </c>
      <c r="BB22" s="39" t="s">
        <v>38</v>
      </c>
      <c r="BK22" s="67" t="s">
        <v>42</v>
      </c>
    </row>
    <row r="23" spans="1:63" s="67" customFormat="1" ht="22.5" customHeight="1" x14ac:dyDescent="0.15">
      <c r="A23" s="58">
        <v>10</v>
      </c>
      <c r="B23" s="48"/>
      <c r="C23" s="21" t="str">
        <f>IF(患者1!AN23&lt;&gt;TRUE,患者1!C23,"")</f>
        <v/>
      </c>
      <c r="D23" s="22" t="str">
        <f>IF(患者1!AN23&lt;&gt;TRUE,患者1!D23,"")</f>
        <v/>
      </c>
      <c r="E23" s="23" t="s">
        <v>35</v>
      </c>
      <c r="F23" s="24" t="str">
        <f>IF(患者1!AN23&lt;&gt;TRUE,患者1!F23,"")</f>
        <v/>
      </c>
      <c r="G23" s="25"/>
      <c r="H23" s="96" t="str">
        <f>IF(患者1!AN23&lt;&gt;TRUE,患者1!H23,"")</f>
        <v/>
      </c>
      <c r="I23" s="97"/>
      <c r="J23" s="98"/>
      <c r="K23" s="99"/>
      <c r="L23" s="99"/>
      <c r="M23" s="99"/>
      <c r="N23" s="100"/>
      <c r="O23" s="98"/>
      <c r="P23" s="100"/>
      <c r="Q23" s="63"/>
      <c r="R23" s="59" t="s">
        <v>44</v>
      </c>
      <c r="S23" s="63"/>
      <c r="T23" s="63"/>
      <c r="U23" s="63"/>
      <c r="V23" s="63"/>
      <c r="W23" s="63"/>
      <c r="X23" s="63"/>
      <c r="Y23" s="63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 t="b">
        <f t="shared" si="4"/>
        <v>0</v>
      </c>
      <c r="AO23" s="67" t="b">
        <f t="shared" si="5"/>
        <v>0</v>
      </c>
      <c r="AR23" s="67" t="b">
        <f t="shared" si="3"/>
        <v>0</v>
      </c>
      <c r="AU23" s="39" t="b">
        <f>患者1!AU23</f>
        <v>0</v>
      </c>
      <c r="AV23" s="39" t="b">
        <f>患者1!AV23</f>
        <v>0</v>
      </c>
      <c r="AW23" s="67" t="str">
        <f t="shared" si="6"/>
        <v/>
      </c>
      <c r="AY23" s="39"/>
      <c r="AZ23" s="39">
        <f t="shared" si="8"/>
        <v>1</v>
      </c>
      <c r="BA23" s="39">
        <f t="shared" si="8"/>
        <v>1</v>
      </c>
      <c r="BB23" s="39" t="s">
        <v>38</v>
      </c>
      <c r="BK23" s="67" t="s">
        <v>42</v>
      </c>
    </row>
    <row r="24" spans="1:63" s="67" customFormat="1" ht="22.5" customHeight="1" x14ac:dyDescent="0.15">
      <c r="A24" s="58">
        <v>11</v>
      </c>
      <c r="B24" s="48"/>
      <c r="C24" s="21" t="str">
        <f>IF(患者1!AN24&lt;&gt;TRUE,患者1!C24,"")</f>
        <v/>
      </c>
      <c r="D24" s="22" t="str">
        <f>IF(患者1!AN24&lt;&gt;TRUE,患者1!D24,"")</f>
        <v/>
      </c>
      <c r="E24" s="23" t="s">
        <v>35</v>
      </c>
      <c r="F24" s="24" t="str">
        <f>IF(患者1!AN24&lt;&gt;TRUE,患者1!F24,"")</f>
        <v/>
      </c>
      <c r="G24" s="25"/>
      <c r="H24" s="96" t="str">
        <f>IF(患者1!AN24&lt;&gt;TRUE,患者1!H24,"")</f>
        <v/>
      </c>
      <c r="I24" s="97"/>
      <c r="J24" s="98"/>
      <c r="K24" s="99"/>
      <c r="L24" s="99"/>
      <c r="M24" s="99"/>
      <c r="N24" s="100"/>
      <c r="O24" s="98"/>
      <c r="P24" s="100"/>
      <c r="Q24" s="63"/>
      <c r="R24" s="63"/>
      <c r="S24" s="63"/>
      <c r="T24" s="63"/>
      <c r="U24" s="63"/>
      <c r="V24" s="63"/>
      <c r="W24" s="63"/>
      <c r="X24" s="63"/>
      <c r="Y24" s="63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 t="b">
        <f t="shared" si="4"/>
        <v>0</v>
      </c>
      <c r="AO24" s="67" t="b">
        <f t="shared" si="5"/>
        <v>0</v>
      </c>
      <c r="AR24" s="67" t="b">
        <f t="shared" si="3"/>
        <v>0</v>
      </c>
      <c r="AU24" s="39" t="b">
        <f>患者1!AU24</f>
        <v>0</v>
      </c>
      <c r="AV24" s="39" t="b">
        <f>患者1!AV24</f>
        <v>0</v>
      </c>
      <c r="AW24" s="67" t="str">
        <f t="shared" si="6"/>
        <v/>
      </c>
      <c r="AY24" s="39"/>
      <c r="AZ24" s="39">
        <f t="shared" si="8"/>
        <v>1</v>
      </c>
      <c r="BA24" s="39">
        <f t="shared" si="8"/>
        <v>1</v>
      </c>
      <c r="BB24" s="39" t="s">
        <v>38</v>
      </c>
      <c r="BK24" s="67" t="s">
        <v>42</v>
      </c>
    </row>
    <row r="25" spans="1:63" s="67" customFormat="1" ht="22.5" customHeight="1" x14ac:dyDescent="0.15">
      <c r="A25" s="58">
        <v>12</v>
      </c>
      <c r="B25" s="48"/>
      <c r="C25" s="21" t="str">
        <f>IF(患者1!AN25&lt;&gt;TRUE,患者1!C25,"")</f>
        <v/>
      </c>
      <c r="D25" s="22" t="str">
        <f>IF(患者1!AN25&lt;&gt;TRUE,患者1!D25,"")</f>
        <v/>
      </c>
      <c r="E25" s="23" t="s">
        <v>35</v>
      </c>
      <c r="F25" s="24" t="str">
        <f>IF(患者1!AN25&lt;&gt;TRUE,患者1!F25,"")</f>
        <v/>
      </c>
      <c r="G25" s="25"/>
      <c r="H25" s="96" t="str">
        <f>IF(患者1!AN25&lt;&gt;TRUE,患者1!H25,"")</f>
        <v/>
      </c>
      <c r="I25" s="97"/>
      <c r="J25" s="98"/>
      <c r="K25" s="99"/>
      <c r="L25" s="99"/>
      <c r="M25" s="99"/>
      <c r="N25" s="100"/>
      <c r="O25" s="98"/>
      <c r="P25" s="100"/>
      <c r="Q25" s="63"/>
      <c r="R25" s="63"/>
      <c r="S25" s="63"/>
      <c r="T25" s="63"/>
      <c r="U25" s="63"/>
      <c r="V25" s="63"/>
      <c r="W25" s="63"/>
      <c r="X25" s="63"/>
      <c r="Y25" s="63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 t="b">
        <f t="shared" si="4"/>
        <v>0</v>
      </c>
      <c r="AO25" s="67" t="b">
        <f t="shared" si="5"/>
        <v>0</v>
      </c>
      <c r="AR25" s="67" t="b">
        <f t="shared" si="3"/>
        <v>0</v>
      </c>
      <c r="AU25" s="39" t="b">
        <f>患者1!AU25</f>
        <v>0</v>
      </c>
      <c r="AV25" s="39" t="b">
        <f>患者1!AV25</f>
        <v>0</v>
      </c>
      <c r="AW25" s="67" t="str">
        <f t="shared" si="6"/>
        <v/>
      </c>
      <c r="AY25" s="39"/>
      <c r="AZ25" s="39">
        <f t="shared" si="8"/>
        <v>1</v>
      </c>
      <c r="BA25" s="39">
        <f t="shared" si="8"/>
        <v>1</v>
      </c>
      <c r="BB25" s="39" t="s">
        <v>38</v>
      </c>
      <c r="BK25" s="67" t="s">
        <v>42</v>
      </c>
    </row>
    <row r="26" spans="1:63" s="67" customFormat="1" ht="22.5" customHeight="1" x14ac:dyDescent="0.15">
      <c r="A26" s="58">
        <v>13</v>
      </c>
      <c r="B26" s="48"/>
      <c r="C26" s="21" t="str">
        <f>IF(患者1!AN26&lt;&gt;TRUE,患者1!C26,"")</f>
        <v/>
      </c>
      <c r="D26" s="22" t="str">
        <f>IF(患者1!AN26&lt;&gt;TRUE,患者1!D26,"")</f>
        <v/>
      </c>
      <c r="E26" s="23" t="s">
        <v>35</v>
      </c>
      <c r="F26" s="24" t="str">
        <f>IF(患者1!AN26&lt;&gt;TRUE,患者1!F26,"")</f>
        <v/>
      </c>
      <c r="G26" s="25"/>
      <c r="H26" s="96" t="str">
        <f>IF(患者1!AN26&lt;&gt;TRUE,患者1!H26,"")</f>
        <v/>
      </c>
      <c r="I26" s="97"/>
      <c r="J26" s="98"/>
      <c r="K26" s="99"/>
      <c r="L26" s="99"/>
      <c r="M26" s="99"/>
      <c r="N26" s="100"/>
      <c r="O26" s="98"/>
      <c r="P26" s="100"/>
      <c r="Q26" s="63"/>
      <c r="R26" s="63"/>
      <c r="S26" s="63"/>
      <c r="T26" s="63"/>
      <c r="U26" s="63"/>
      <c r="V26" s="63"/>
      <c r="W26" s="63"/>
      <c r="X26" s="63"/>
      <c r="Y26" s="63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 t="b">
        <f t="shared" si="4"/>
        <v>0</v>
      </c>
      <c r="AO26" s="67" t="b">
        <f t="shared" si="5"/>
        <v>0</v>
      </c>
      <c r="AR26" s="67" t="b">
        <f t="shared" si="3"/>
        <v>0</v>
      </c>
      <c r="AU26" s="39" t="b">
        <f>患者1!AU26</f>
        <v>0</v>
      </c>
      <c r="AV26" s="39" t="b">
        <f>患者1!AV26</f>
        <v>0</v>
      </c>
      <c r="AW26" s="67" t="str">
        <f t="shared" si="6"/>
        <v/>
      </c>
      <c r="AY26" s="39"/>
      <c r="AZ26" s="39">
        <f t="shared" si="8"/>
        <v>1</v>
      </c>
      <c r="BA26" s="39">
        <f t="shared" si="8"/>
        <v>1</v>
      </c>
      <c r="BB26" s="39" t="s">
        <v>38</v>
      </c>
      <c r="BK26" s="67" t="s">
        <v>42</v>
      </c>
    </row>
    <row r="27" spans="1:63" s="67" customFormat="1" ht="22.5" customHeight="1" x14ac:dyDescent="0.15">
      <c r="A27" s="58">
        <v>14</v>
      </c>
      <c r="B27" s="48"/>
      <c r="C27" s="21" t="str">
        <f>IF(患者1!AN27&lt;&gt;TRUE,患者1!C27,"")</f>
        <v/>
      </c>
      <c r="D27" s="22" t="str">
        <f>IF(患者1!AN27&lt;&gt;TRUE,患者1!D27,"")</f>
        <v/>
      </c>
      <c r="E27" s="23" t="s">
        <v>35</v>
      </c>
      <c r="F27" s="24" t="str">
        <f>IF(患者1!AN27&lt;&gt;TRUE,患者1!F27,"")</f>
        <v/>
      </c>
      <c r="G27" s="25"/>
      <c r="H27" s="96" t="str">
        <f>IF(患者1!AN27&lt;&gt;TRUE,患者1!H27,"")</f>
        <v/>
      </c>
      <c r="I27" s="97"/>
      <c r="J27" s="98"/>
      <c r="K27" s="99"/>
      <c r="L27" s="99"/>
      <c r="M27" s="99"/>
      <c r="N27" s="100"/>
      <c r="O27" s="98"/>
      <c r="P27" s="100"/>
      <c r="Q27" s="63"/>
      <c r="R27" s="63"/>
      <c r="S27" s="63"/>
      <c r="T27" s="63"/>
      <c r="U27" s="63"/>
      <c r="V27" s="63"/>
      <c r="W27" s="63"/>
      <c r="X27" s="63"/>
      <c r="Y27" s="63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 t="b">
        <f t="shared" si="4"/>
        <v>0</v>
      </c>
      <c r="AO27" s="67" t="b">
        <f t="shared" si="5"/>
        <v>0</v>
      </c>
      <c r="AR27" s="67" t="b">
        <f t="shared" si="3"/>
        <v>0</v>
      </c>
      <c r="AU27" s="39" t="b">
        <f>患者1!AU27</f>
        <v>0</v>
      </c>
      <c r="AV27" s="39" t="b">
        <f>患者1!AV27</f>
        <v>0</v>
      </c>
      <c r="AW27" s="67" t="str">
        <f t="shared" si="6"/>
        <v/>
      </c>
      <c r="AY27" s="39"/>
      <c r="AZ27" s="39">
        <f t="shared" si="8"/>
        <v>1</v>
      </c>
      <c r="BA27" s="39">
        <f t="shared" si="8"/>
        <v>1</v>
      </c>
      <c r="BB27" s="39" t="s">
        <v>38</v>
      </c>
      <c r="BK27" s="67" t="s">
        <v>42</v>
      </c>
    </row>
    <row r="28" spans="1:63" s="67" customFormat="1" ht="22.5" customHeight="1" x14ac:dyDescent="0.15">
      <c r="A28" s="58">
        <v>15</v>
      </c>
      <c r="B28" s="48"/>
      <c r="C28" s="21" t="str">
        <f>IF(患者1!AN28&lt;&gt;TRUE,患者1!C28,"")</f>
        <v/>
      </c>
      <c r="D28" s="22" t="str">
        <f>IF(患者1!AN28&lt;&gt;TRUE,患者1!D28,"")</f>
        <v/>
      </c>
      <c r="E28" s="23" t="s">
        <v>35</v>
      </c>
      <c r="F28" s="24" t="str">
        <f>IF(患者1!AN28&lt;&gt;TRUE,患者1!F28,"")</f>
        <v/>
      </c>
      <c r="G28" s="25"/>
      <c r="H28" s="96" t="str">
        <f>IF(患者1!AN28&lt;&gt;TRUE,患者1!H28,"")</f>
        <v/>
      </c>
      <c r="I28" s="97"/>
      <c r="J28" s="98"/>
      <c r="K28" s="99"/>
      <c r="L28" s="99"/>
      <c r="M28" s="99"/>
      <c r="N28" s="100"/>
      <c r="O28" s="98"/>
      <c r="P28" s="100"/>
      <c r="Q28" s="63"/>
      <c r="R28" s="63"/>
      <c r="S28" s="63"/>
      <c r="T28" s="63"/>
      <c r="U28" s="63"/>
      <c r="V28" s="63"/>
      <c r="W28" s="63"/>
      <c r="X28" s="63"/>
      <c r="Y28" s="63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 t="b">
        <f t="shared" si="4"/>
        <v>0</v>
      </c>
      <c r="AO28" s="67" t="b">
        <f t="shared" si="5"/>
        <v>0</v>
      </c>
      <c r="AR28" s="67" t="b">
        <f t="shared" si="3"/>
        <v>0</v>
      </c>
      <c r="AU28" s="39" t="b">
        <f>患者1!AU28</f>
        <v>0</v>
      </c>
      <c r="AV28" s="39" t="b">
        <f>患者1!AV28</f>
        <v>0</v>
      </c>
      <c r="AW28" s="67" t="str">
        <f t="shared" si="6"/>
        <v/>
      </c>
      <c r="AY28" s="39"/>
      <c r="AZ28" s="39">
        <f t="shared" si="8"/>
        <v>1</v>
      </c>
      <c r="BA28" s="39">
        <f t="shared" si="8"/>
        <v>1</v>
      </c>
      <c r="BB28" s="39" t="s">
        <v>38</v>
      </c>
      <c r="BK28" s="67" t="s">
        <v>42</v>
      </c>
    </row>
    <row r="29" spans="1:63" s="67" customFormat="1" ht="22.5" customHeight="1" x14ac:dyDescent="0.15">
      <c r="A29" s="58">
        <v>16</v>
      </c>
      <c r="B29" s="48"/>
      <c r="C29" s="21" t="str">
        <f>IF(患者1!AN29&lt;&gt;TRUE,患者1!C29,"")</f>
        <v/>
      </c>
      <c r="D29" s="22" t="str">
        <f>IF(患者1!AN29&lt;&gt;TRUE,患者1!D29,"")</f>
        <v/>
      </c>
      <c r="E29" s="23" t="s">
        <v>35</v>
      </c>
      <c r="F29" s="24" t="str">
        <f>IF(患者1!AN29&lt;&gt;TRUE,患者1!F29,"")</f>
        <v/>
      </c>
      <c r="G29" s="25"/>
      <c r="H29" s="96" t="str">
        <f>IF(患者1!AN29&lt;&gt;TRUE,患者1!H29,"")</f>
        <v/>
      </c>
      <c r="I29" s="97"/>
      <c r="J29" s="98"/>
      <c r="K29" s="99"/>
      <c r="L29" s="99"/>
      <c r="M29" s="99"/>
      <c r="N29" s="100"/>
      <c r="O29" s="98"/>
      <c r="P29" s="100"/>
      <c r="Q29" s="63"/>
      <c r="R29" s="63"/>
      <c r="S29" s="63"/>
      <c r="T29" s="63"/>
      <c r="U29" s="63"/>
      <c r="V29" s="63"/>
      <c r="W29" s="63"/>
      <c r="X29" s="63"/>
      <c r="Y29" s="63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 t="b">
        <f t="shared" si="4"/>
        <v>0</v>
      </c>
      <c r="AO29" s="67" t="b">
        <f t="shared" si="5"/>
        <v>0</v>
      </c>
      <c r="AR29" s="67" t="b">
        <f t="shared" si="3"/>
        <v>0</v>
      </c>
      <c r="AU29" s="39" t="b">
        <f>患者1!AU29</f>
        <v>0</v>
      </c>
      <c r="AV29" s="39" t="b">
        <f>患者1!AV29</f>
        <v>0</v>
      </c>
      <c r="AW29" s="67" t="str">
        <f t="shared" si="6"/>
        <v/>
      </c>
      <c r="AY29" s="39"/>
      <c r="AZ29" s="39">
        <f t="shared" si="8"/>
        <v>1</v>
      </c>
      <c r="BA29" s="39">
        <f t="shared" si="8"/>
        <v>1</v>
      </c>
      <c r="BB29" s="39" t="s">
        <v>38</v>
      </c>
      <c r="BK29" s="67" t="s">
        <v>42</v>
      </c>
    </row>
    <row r="30" spans="1:63" s="67" customFormat="1" ht="22.5" customHeight="1" x14ac:dyDescent="0.15">
      <c r="A30" s="58">
        <v>17</v>
      </c>
      <c r="B30" s="48"/>
      <c r="C30" s="21" t="str">
        <f>IF(患者1!AN30&lt;&gt;TRUE,患者1!C30,"")</f>
        <v/>
      </c>
      <c r="D30" s="22" t="str">
        <f>IF(患者1!AN30&lt;&gt;TRUE,患者1!D30,"")</f>
        <v/>
      </c>
      <c r="E30" s="23" t="s">
        <v>35</v>
      </c>
      <c r="F30" s="24" t="str">
        <f>IF(患者1!AN30&lt;&gt;TRUE,患者1!F30,"")</f>
        <v/>
      </c>
      <c r="G30" s="25"/>
      <c r="H30" s="96" t="str">
        <f>IF(患者1!AN30&lt;&gt;TRUE,患者1!H30,"")</f>
        <v/>
      </c>
      <c r="I30" s="97"/>
      <c r="J30" s="98"/>
      <c r="K30" s="99"/>
      <c r="L30" s="99"/>
      <c r="M30" s="99"/>
      <c r="N30" s="100"/>
      <c r="O30" s="98"/>
      <c r="P30" s="100"/>
      <c r="Q30" s="63"/>
      <c r="R30" s="63"/>
      <c r="S30" s="63"/>
      <c r="T30" s="63"/>
      <c r="U30" s="63"/>
      <c r="V30" s="63"/>
      <c r="W30" s="63"/>
      <c r="X30" s="63"/>
      <c r="Y30" s="63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 t="b">
        <f t="shared" si="4"/>
        <v>0</v>
      </c>
      <c r="AO30" s="67" t="b">
        <f t="shared" si="5"/>
        <v>0</v>
      </c>
      <c r="AR30" s="67" t="b">
        <f t="shared" si="3"/>
        <v>0</v>
      </c>
      <c r="AU30" s="39" t="b">
        <f>患者1!AU30</f>
        <v>0</v>
      </c>
      <c r="AV30" s="39" t="b">
        <f>患者1!AV30</f>
        <v>0</v>
      </c>
      <c r="AW30" s="67" t="str">
        <f t="shared" si="6"/>
        <v/>
      </c>
      <c r="AY30" s="39"/>
      <c r="AZ30" s="39">
        <f t="shared" si="8"/>
        <v>1</v>
      </c>
      <c r="BA30" s="39">
        <f t="shared" si="8"/>
        <v>1</v>
      </c>
      <c r="BB30" s="39" t="s">
        <v>38</v>
      </c>
      <c r="BK30" s="67" t="s">
        <v>42</v>
      </c>
    </row>
    <row r="31" spans="1:63" s="67" customFormat="1" ht="22.5" customHeight="1" x14ac:dyDescent="0.15">
      <c r="A31" s="58">
        <v>18</v>
      </c>
      <c r="B31" s="48"/>
      <c r="C31" s="21" t="str">
        <f>IF(患者1!AN31&lt;&gt;TRUE,患者1!C31,"")</f>
        <v/>
      </c>
      <c r="D31" s="22" t="str">
        <f>IF(患者1!AN31&lt;&gt;TRUE,患者1!D31,"")</f>
        <v/>
      </c>
      <c r="E31" s="23" t="s">
        <v>35</v>
      </c>
      <c r="F31" s="24" t="str">
        <f>IF(患者1!AN31&lt;&gt;TRUE,患者1!F31,"")</f>
        <v/>
      </c>
      <c r="G31" s="25"/>
      <c r="H31" s="96" t="str">
        <f>IF(患者1!AN31&lt;&gt;TRUE,患者1!H31,"")</f>
        <v/>
      </c>
      <c r="I31" s="97"/>
      <c r="J31" s="98"/>
      <c r="K31" s="99"/>
      <c r="L31" s="99"/>
      <c r="M31" s="99"/>
      <c r="N31" s="100"/>
      <c r="O31" s="98"/>
      <c r="P31" s="100"/>
      <c r="Q31" s="63"/>
      <c r="R31" s="63"/>
      <c r="S31" s="63"/>
      <c r="T31" s="63"/>
      <c r="U31" s="63"/>
      <c r="V31" s="63"/>
      <c r="W31" s="63"/>
      <c r="X31" s="63"/>
      <c r="Y31" s="63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 t="b">
        <f t="shared" si="4"/>
        <v>0</v>
      </c>
      <c r="AO31" s="67" t="b">
        <f t="shared" si="5"/>
        <v>0</v>
      </c>
      <c r="AR31" s="67" t="b">
        <f t="shared" si="3"/>
        <v>0</v>
      </c>
      <c r="AU31" s="39" t="b">
        <f>患者1!AU31</f>
        <v>0</v>
      </c>
      <c r="AV31" s="39" t="b">
        <f>患者1!AV31</f>
        <v>0</v>
      </c>
      <c r="AW31" s="67" t="str">
        <f t="shared" si="6"/>
        <v/>
      </c>
      <c r="AY31" s="39"/>
      <c r="AZ31" s="39">
        <f t="shared" si="8"/>
        <v>1</v>
      </c>
      <c r="BA31" s="39">
        <f t="shared" si="8"/>
        <v>1</v>
      </c>
      <c r="BB31" s="39" t="s">
        <v>38</v>
      </c>
      <c r="BK31" s="67" t="s">
        <v>42</v>
      </c>
    </row>
    <row r="32" spans="1:63" s="67" customFormat="1" ht="22.5" customHeight="1" x14ac:dyDescent="0.15">
      <c r="A32" s="58">
        <v>19</v>
      </c>
      <c r="B32" s="48"/>
      <c r="C32" s="21" t="str">
        <f>IF(患者1!AN32&lt;&gt;TRUE,患者1!C32,"")</f>
        <v/>
      </c>
      <c r="D32" s="22" t="str">
        <f>IF(患者1!AN32&lt;&gt;TRUE,患者1!D32,"")</f>
        <v/>
      </c>
      <c r="E32" s="23" t="s">
        <v>35</v>
      </c>
      <c r="F32" s="24" t="str">
        <f>IF(患者1!AN32&lt;&gt;TRUE,患者1!F32,"")</f>
        <v/>
      </c>
      <c r="G32" s="25"/>
      <c r="H32" s="96" t="str">
        <f>IF(患者1!AN32&lt;&gt;TRUE,患者1!H32,"")</f>
        <v/>
      </c>
      <c r="I32" s="97"/>
      <c r="J32" s="98"/>
      <c r="K32" s="99"/>
      <c r="L32" s="99"/>
      <c r="M32" s="99"/>
      <c r="N32" s="100"/>
      <c r="O32" s="98"/>
      <c r="P32" s="100"/>
      <c r="Q32" s="63"/>
      <c r="R32" s="63"/>
      <c r="S32" s="63"/>
      <c r="T32" s="63"/>
      <c r="U32" s="63"/>
      <c r="V32" s="63"/>
      <c r="W32" s="63"/>
      <c r="X32" s="63"/>
      <c r="Y32" s="63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 t="b">
        <f t="shared" si="4"/>
        <v>0</v>
      </c>
      <c r="AO32" s="67" t="b">
        <f t="shared" si="5"/>
        <v>0</v>
      </c>
      <c r="AR32" s="67" t="b">
        <f t="shared" si="3"/>
        <v>0</v>
      </c>
      <c r="AU32" s="39" t="b">
        <f>患者1!AU32</f>
        <v>0</v>
      </c>
      <c r="AV32" s="39" t="b">
        <f>患者1!AV32</f>
        <v>0</v>
      </c>
      <c r="AW32" s="67" t="str">
        <f t="shared" si="6"/>
        <v/>
      </c>
      <c r="AY32" s="39"/>
      <c r="AZ32" s="39">
        <f t="shared" si="8"/>
        <v>1</v>
      </c>
      <c r="BA32" s="39">
        <f t="shared" si="8"/>
        <v>1</v>
      </c>
      <c r="BB32" s="39" t="s">
        <v>38</v>
      </c>
      <c r="BK32" s="67" t="s">
        <v>42</v>
      </c>
    </row>
    <row r="33" spans="1:63" ht="22.5" customHeight="1" x14ac:dyDescent="0.15">
      <c r="A33" s="58">
        <v>20</v>
      </c>
      <c r="B33" s="48"/>
      <c r="C33" s="21" t="str">
        <f>IF(患者1!AN33&lt;&gt;TRUE,患者1!C33,"")</f>
        <v/>
      </c>
      <c r="D33" s="22" t="str">
        <f>IF(患者1!AN33&lt;&gt;TRUE,患者1!D33,"")</f>
        <v/>
      </c>
      <c r="E33" s="23" t="s">
        <v>35</v>
      </c>
      <c r="F33" s="24" t="str">
        <f>IF(患者1!AN33&lt;&gt;TRUE,患者1!F33,"")</f>
        <v/>
      </c>
      <c r="G33" s="25"/>
      <c r="H33" s="96" t="str">
        <f>IF(患者1!AN33&lt;&gt;TRUE,患者1!H33,"")</f>
        <v/>
      </c>
      <c r="I33" s="97"/>
      <c r="J33" s="98"/>
      <c r="K33" s="99"/>
      <c r="L33" s="99"/>
      <c r="M33" s="99"/>
      <c r="N33" s="100"/>
      <c r="O33" s="98"/>
      <c r="P33" s="100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 t="b">
        <f t="shared" si="4"/>
        <v>0</v>
      </c>
      <c r="AO33" s="67" t="b">
        <f t="shared" si="5"/>
        <v>0</v>
      </c>
      <c r="AR33" s="67" t="b">
        <f t="shared" si="3"/>
        <v>0</v>
      </c>
      <c r="AU33" s="39" t="b">
        <f>患者1!AU33</f>
        <v>0</v>
      </c>
      <c r="AV33" s="39" t="b">
        <f>患者1!AV33</f>
        <v>0</v>
      </c>
      <c r="AW33" s="67" t="str">
        <f t="shared" si="6"/>
        <v/>
      </c>
      <c r="AY33" s="39"/>
      <c r="AZ33" s="39">
        <f t="shared" si="8"/>
        <v>1</v>
      </c>
      <c r="BA33" s="39">
        <f t="shared" si="8"/>
        <v>1</v>
      </c>
      <c r="BK33" s="67" t="s">
        <v>42</v>
      </c>
    </row>
    <row r="34" spans="1:63" ht="30" customHeight="1" x14ac:dyDescent="0.15">
      <c r="C34" s="65" t="s">
        <v>18</v>
      </c>
      <c r="D34" s="52">
        <f>患者1!D34</f>
        <v>0</v>
      </c>
      <c r="E34" s="52" t="s">
        <v>19</v>
      </c>
      <c r="AD34" s="39"/>
      <c r="AE34" s="39"/>
      <c r="AF34" s="39"/>
      <c r="AG34" s="39"/>
      <c r="AH34" s="39"/>
      <c r="AI34" s="39"/>
      <c r="AN34" s="39"/>
      <c r="BK34" s="67" t="s">
        <v>42</v>
      </c>
    </row>
    <row r="35" spans="1:63" ht="27.75" customHeight="1" x14ac:dyDescent="0.15">
      <c r="H35" s="53" t="s">
        <v>20</v>
      </c>
      <c r="I35" s="26">
        <f>患者1!I35</f>
        <v>0</v>
      </c>
      <c r="J35" s="54" t="s">
        <v>21</v>
      </c>
      <c r="Z35" s="101" t="str">
        <f>AF39</f>
        <v/>
      </c>
      <c r="AA35" s="101"/>
      <c r="AB35" s="101"/>
      <c r="AC35" s="101"/>
      <c r="AD35" s="39"/>
      <c r="AE35" s="39"/>
      <c r="AF35" s="39"/>
      <c r="AG35" s="39"/>
      <c r="AH35" s="39"/>
      <c r="AI35" s="39"/>
      <c r="AN35" s="39"/>
      <c r="BK35" s="67" t="s">
        <v>42</v>
      </c>
    </row>
    <row r="36" spans="1:63" x14ac:dyDescent="0.15">
      <c r="R36" s="55"/>
      <c r="Z36" s="101"/>
      <c r="AA36" s="101"/>
      <c r="AB36" s="101"/>
      <c r="AC36" s="101"/>
      <c r="AD36" s="39"/>
      <c r="AE36" s="39"/>
      <c r="AF36" s="39"/>
      <c r="AG36" s="39"/>
      <c r="AH36" s="39"/>
      <c r="AI36" s="39"/>
      <c r="AN36" s="39"/>
      <c r="BK36" s="67" t="s">
        <v>42</v>
      </c>
    </row>
    <row r="37" spans="1:63" ht="13.5" customHeight="1" x14ac:dyDescent="0.15">
      <c r="R37" s="55"/>
      <c r="Z37" s="101"/>
      <c r="AA37" s="101"/>
      <c r="AB37" s="101"/>
      <c r="AC37" s="101"/>
      <c r="AD37" s="39"/>
      <c r="AE37" s="39"/>
      <c r="AF37" s="39" t="str">
        <f>AF2&amp;CHAR(10) &amp; AF3&amp;CHAR(10) &amp; AF4&amp;CHAR(10) &amp; AF5&amp;CHAR(10) &amp; AF6&amp;CHAR(10) &amp; AF9&amp;CHAR(10) &amp; AF10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</v>
      </c>
      <c r="AG37" s="39"/>
      <c r="AH37" s="39"/>
      <c r="AI37" s="39"/>
      <c r="AN37" s="39"/>
      <c r="BK37" s="67" t="s">
        <v>42</v>
      </c>
    </row>
    <row r="38" spans="1:63" ht="13.5" customHeight="1" x14ac:dyDescent="0.15">
      <c r="R38" s="55"/>
      <c r="Z38" s="101"/>
      <c r="AA38" s="101"/>
      <c r="AB38" s="101"/>
      <c r="AC38" s="101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Y38" s="39"/>
      <c r="AZ38" s="39"/>
      <c r="BA38" s="39"/>
      <c r="BB38" s="39"/>
      <c r="BC38" s="39"/>
      <c r="BD38" s="39"/>
      <c r="BE38" s="39"/>
      <c r="BG38" s="39"/>
      <c r="BH38" s="39"/>
      <c r="BI38" s="39"/>
      <c r="BJ38" s="39"/>
      <c r="BK38" s="67" t="s">
        <v>42</v>
      </c>
    </row>
    <row r="39" spans="1:63" ht="13.5" customHeight="1" x14ac:dyDescent="0.15">
      <c r="R39" s="55"/>
      <c r="Z39" s="101"/>
      <c r="AA39" s="101"/>
      <c r="AB39" s="101"/>
      <c r="AC39" s="101"/>
      <c r="AD39" s="39"/>
      <c r="AE39" s="39"/>
      <c r="AF39" s="39" t="str">
        <f>患者1!AF39</f>
        <v/>
      </c>
      <c r="AG39" s="39" t="str">
        <f>患者1!AG39</f>
        <v/>
      </c>
      <c r="AH39" s="39" t="str">
        <f>患者1!AH39</f>
        <v/>
      </c>
      <c r="AI39" s="39" t="str">
        <f>患者1!AI39</f>
        <v/>
      </c>
      <c r="AN39" s="39"/>
      <c r="AY39" s="39"/>
      <c r="AZ39" s="39"/>
      <c r="BA39" s="39"/>
      <c r="BB39" s="39"/>
      <c r="BC39" s="39"/>
      <c r="BD39" s="39"/>
      <c r="BE39" s="39"/>
      <c r="BG39" s="39"/>
      <c r="BH39" s="39"/>
      <c r="BI39" s="39"/>
      <c r="BJ39" s="39"/>
      <c r="BK39" s="67" t="s">
        <v>42</v>
      </c>
    </row>
    <row r="40" spans="1:63" ht="13.5" customHeight="1" x14ac:dyDescent="0.15">
      <c r="R40" s="55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Y40" s="39"/>
      <c r="AZ40" s="39"/>
      <c r="BA40" s="39"/>
      <c r="BB40" s="39"/>
      <c r="BC40" s="39"/>
      <c r="BD40" s="39"/>
      <c r="BE40" s="39"/>
      <c r="BG40" s="39"/>
      <c r="BH40" s="39"/>
      <c r="BI40" s="39"/>
      <c r="BJ40" s="39"/>
      <c r="BK40" s="67" t="s">
        <v>42</v>
      </c>
    </row>
    <row r="41" spans="1:63" ht="13.5" customHeight="1" x14ac:dyDescent="0.15">
      <c r="R41" s="55"/>
      <c r="AA41" s="39"/>
      <c r="AD41" s="39"/>
      <c r="AE41" s="39"/>
      <c r="AF41" s="39" t="str">
        <f>AF12&amp;AF39</f>
        <v>※「患者氏名（同一建物居住者）」　</v>
      </c>
      <c r="AG41" s="39" t="str">
        <f t="shared" ref="AG41:AI41" si="9">AG12&amp;AG39</f>
        <v>※「診療時間（開始時刻及び終了時間）」　</v>
      </c>
      <c r="AH41" s="39" t="str">
        <f t="shared" si="9"/>
        <v>※「診療場所」　</v>
      </c>
      <c r="AI41" s="39" t="str">
        <f t="shared" si="9"/>
        <v>※「在宅訪問診療料２、往診料」　</v>
      </c>
      <c r="AN41" s="39"/>
      <c r="AY41" s="39"/>
      <c r="AZ41" s="39"/>
      <c r="BA41" s="39"/>
      <c r="BB41" s="39"/>
      <c r="BC41" s="39"/>
      <c r="BD41" s="39"/>
      <c r="BE41" s="39"/>
      <c r="BG41" s="39"/>
      <c r="BH41" s="39"/>
      <c r="BI41" s="39"/>
      <c r="BJ41" s="39"/>
      <c r="BK41" s="67" t="s">
        <v>42</v>
      </c>
    </row>
    <row r="42" spans="1:63" ht="13.5" customHeight="1" x14ac:dyDescent="0.15">
      <c r="R42" s="55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Y42" s="39"/>
      <c r="AZ42" s="39"/>
      <c r="BA42" s="39"/>
      <c r="BB42" s="39"/>
      <c r="BC42" s="39"/>
      <c r="BD42" s="39"/>
      <c r="BE42" s="39"/>
      <c r="BG42" s="39"/>
      <c r="BH42" s="39"/>
      <c r="BI42" s="39"/>
      <c r="BJ42" s="39"/>
      <c r="BK42" s="67" t="s">
        <v>42</v>
      </c>
    </row>
    <row r="43" spans="1:63" ht="13.5" customHeight="1" x14ac:dyDescent="0.15">
      <c r="R43" s="55"/>
      <c r="Z43" s="67" t="str">
        <f>"※「診療人数合計」　"&amp;D34&amp;"人　"</f>
        <v>※「診療人数合計」　0人　</v>
      </c>
      <c r="AA43" s="67" t="str">
        <f>"※「主治医氏名」　"&amp;I35&amp;"　"</f>
        <v>※「主治医氏名」　0　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Y43" s="39"/>
      <c r="AZ43" s="39"/>
      <c r="BA43" s="39"/>
      <c r="BB43" s="39"/>
      <c r="BC43" s="39"/>
      <c r="BD43" s="39"/>
      <c r="BE43" s="39"/>
      <c r="BG43" s="39"/>
      <c r="BH43" s="39"/>
      <c r="BI43" s="39"/>
      <c r="BJ43" s="39"/>
      <c r="BK43" s="67" t="s">
        <v>42</v>
      </c>
    </row>
    <row r="44" spans="1:63" ht="13.5" customHeight="1" x14ac:dyDescent="0.15">
      <c r="R44" s="55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Y44" s="39"/>
      <c r="AZ44" s="39"/>
      <c r="BA44" s="39"/>
      <c r="BB44" s="39"/>
      <c r="BC44" s="39"/>
      <c r="BD44" s="39"/>
      <c r="BE44" s="39"/>
      <c r="BG44" s="39"/>
      <c r="BH44" s="39"/>
      <c r="BI44" s="39"/>
      <c r="BJ44" s="39"/>
      <c r="BK44" s="67" t="s">
        <v>42</v>
      </c>
    </row>
    <row r="45" spans="1:63" ht="13.5" customHeight="1" x14ac:dyDescent="0.15">
      <c r="R45" s="55"/>
      <c r="Z45" s="67" t="str">
        <f>Z43&amp;CHAR(10) &amp; AA43</f>
        <v>※「診療人数合計」　0人　
※「主治医氏名」　0　</v>
      </c>
      <c r="AA45" s="39"/>
      <c r="AB45" s="39"/>
      <c r="AC45" s="39"/>
      <c r="AD45" s="39"/>
      <c r="AE45" s="39"/>
      <c r="AF45" s="39" t="str">
        <f>DBCS(Z45)</f>
        <v>※「診療人数合計」　０人　
※「主治医氏名」　０　</v>
      </c>
      <c r="AG45" s="39"/>
      <c r="AH45" s="39"/>
      <c r="AI45" s="39"/>
      <c r="AJ45" s="39"/>
      <c r="AK45" s="39"/>
      <c r="AL45" s="39"/>
      <c r="AM45" s="39"/>
      <c r="AN45" s="39"/>
      <c r="AY45" s="39"/>
      <c r="AZ45" s="39"/>
      <c r="BA45" s="39"/>
      <c r="BB45" s="39"/>
      <c r="BC45" s="39"/>
      <c r="BD45" s="39"/>
      <c r="BE45" s="39"/>
      <c r="BG45" s="39"/>
      <c r="BH45" s="39"/>
      <c r="BI45" s="39"/>
      <c r="BJ45" s="39"/>
      <c r="BK45" s="67" t="s">
        <v>42</v>
      </c>
    </row>
    <row r="46" spans="1:63" ht="13.5" customHeight="1" x14ac:dyDescent="0.15">
      <c r="R46" s="55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Y46" s="39"/>
      <c r="AZ46" s="39"/>
      <c r="BA46" s="39"/>
      <c r="BB46" s="39"/>
      <c r="BC46" s="39"/>
      <c r="BD46" s="39"/>
      <c r="BE46" s="39"/>
      <c r="BG46" s="39"/>
      <c r="BH46" s="39"/>
      <c r="BI46" s="39"/>
      <c r="BJ46" s="39"/>
      <c r="BK46" s="67" t="s">
        <v>42</v>
      </c>
    </row>
    <row r="47" spans="1:63" ht="13.5" customHeight="1" x14ac:dyDescent="0.15">
      <c r="R47" s="55"/>
      <c r="Z47" s="39"/>
      <c r="AA47" s="39"/>
      <c r="AB47" s="39"/>
      <c r="AC47" s="39"/>
      <c r="AD47" s="39"/>
      <c r="AE47" s="39"/>
      <c r="AF47" s="39" t="str">
        <f>AF37&amp;CHAR(10) &amp;AF41&amp;CHAR(10) &amp;AG41&amp;CHAR(10) &amp;AH41&amp;CHAR(10) &amp;AI41&amp;CHAR(10) &amp;AF45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AG47" s="39"/>
      <c r="AH47" s="39"/>
      <c r="AI47" s="39"/>
      <c r="AJ47" s="39"/>
      <c r="AK47" s="39"/>
      <c r="AL47" s="39"/>
      <c r="AM47" s="39"/>
      <c r="AN47" s="39"/>
      <c r="AY47" s="39"/>
      <c r="AZ47" s="39"/>
      <c r="BA47" s="39"/>
      <c r="BB47" s="39"/>
      <c r="BC47" s="39"/>
      <c r="BD47" s="39"/>
      <c r="BE47" s="39"/>
      <c r="BG47" s="39"/>
      <c r="BH47" s="39"/>
      <c r="BI47" s="39"/>
      <c r="BJ47" s="39"/>
      <c r="BK47" s="67" t="s">
        <v>42</v>
      </c>
    </row>
    <row r="48" spans="1:63" ht="13.5" customHeight="1" x14ac:dyDescent="0.15">
      <c r="R48" s="55"/>
      <c r="AY48" s="39"/>
      <c r="AZ48" s="39"/>
      <c r="BA48" s="39"/>
      <c r="BB48" s="39"/>
      <c r="BC48" s="39"/>
      <c r="BD48" s="39"/>
      <c r="BE48" s="39"/>
      <c r="BG48" s="39"/>
      <c r="BH48" s="39"/>
      <c r="BI48" s="39"/>
      <c r="BJ48" s="39"/>
      <c r="BK48" s="39"/>
    </row>
    <row r="49" spans="18:63" ht="13.5" customHeight="1" x14ac:dyDescent="0.15">
      <c r="R49" s="55"/>
      <c r="AY49" s="39"/>
      <c r="AZ49" s="39"/>
      <c r="BA49" s="39"/>
      <c r="BB49" s="39"/>
      <c r="BC49" s="39"/>
      <c r="BD49" s="39"/>
      <c r="BE49" s="39"/>
      <c r="BG49" s="39"/>
      <c r="BH49" s="39"/>
      <c r="BI49" s="39"/>
      <c r="BJ49" s="39"/>
      <c r="BK49" s="39"/>
    </row>
    <row r="50" spans="18:63" ht="13.5" customHeight="1" x14ac:dyDescent="0.15">
      <c r="R50" s="55"/>
      <c r="AY50" s="39"/>
      <c r="AZ50" s="39"/>
      <c r="BA50" s="39"/>
      <c r="BB50" s="39"/>
      <c r="BC50" s="39"/>
      <c r="BD50" s="39"/>
      <c r="BE50" s="39"/>
      <c r="BG50" s="39"/>
      <c r="BH50" s="39"/>
      <c r="BI50" s="39"/>
      <c r="BJ50" s="39"/>
      <c r="BK50" s="39"/>
    </row>
    <row r="51" spans="18:63" x14ac:dyDescent="0.15">
      <c r="R51" s="55"/>
    </row>
    <row r="52" spans="18:63" x14ac:dyDescent="0.15">
      <c r="R52" s="55"/>
    </row>
    <row r="53" spans="18:63" x14ac:dyDescent="0.15">
      <c r="R53" s="55"/>
    </row>
    <row r="54" spans="18:63" x14ac:dyDescent="0.15">
      <c r="R54" s="55"/>
    </row>
    <row r="55" spans="18:63" x14ac:dyDescent="0.15">
      <c r="R55" s="55"/>
    </row>
    <row r="56" spans="18:63" x14ac:dyDescent="0.15">
      <c r="R56" s="55"/>
    </row>
    <row r="57" spans="18:63" x14ac:dyDescent="0.15">
      <c r="R57" s="55"/>
    </row>
    <row r="58" spans="18:63" x14ac:dyDescent="0.15">
      <c r="R58" s="55"/>
    </row>
  </sheetData>
  <sheetProtection sheet="1" objects="1" scenarios="1"/>
  <mergeCells count="76">
    <mergeCell ref="H33:I33"/>
    <mergeCell ref="J33:N33"/>
    <mergeCell ref="O33:P33"/>
    <mergeCell ref="Z35:AC39"/>
    <mergeCell ref="H31:I31"/>
    <mergeCell ref="J31:N31"/>
    <mergeCell ref="O31:P31"/>
    <mergeCell ref="H32:I32"/>
    <mergeCell ref="J32:N32"/>
    <mergeCell ref="O32:P32"/>
    <mergeCell ref="H29:I29"/>
    <mergeCell ref="J29:N29"/>
    <mergeCell ref="O29:P29"/>
    <mergeCell ref="H30:I30"/>
    <mergeCell ref="J30:N30"/>
    <mergeCell ref="O30:P30"/>
    <mergeCell ref="H27:I27"/>
    <mergeCell ref="J27:N27"/>
    <mergeCell ref="O27:P27"/>
    <mergeCell ref="H28:I28"/>
    <mergeCell ref="J28:N28"/>
    <mergeCell ref="O28:P28"/>
    <mergeCell ref="H25:I25"/>
    <mergeCell ref="J25:N25"/>
    <mergeCell ref="O25:P25"/>
    <mergeCell ref="H26:I26"/>
    <mergeCell ref="J26:N26"/>
    <mergeCell ref="O26:P26"/>
    <mergeCell ref="H23:I23"/>
    <mergeCell ref="J23:N23"/>
    <mergeCell ref="O23:P23"/>
    <mergeCell ref="H24:I24"/>
    <mergeCell ref="J24:N24"/>
    <mergeCell ref="O24:P24"/>
    <mergeCell ref="H21:I21"/>
    <mergeCell ref="J21:N21"/>
    <mergeCell ref="O21:P21"/>
    <mergeCell ref="H22:I22"/>
    <mergeCell ref="J22:N22"/>
    <mergeCell ref="O22:P22"/>
    <mergeCell ref="H19:I19"/>
    <mergeCell ref="J19:N19"/>
    <mergeCell ref="O19:P19"/>
    <mergeCell ref="H20:I20"/>
    <mergeCell ref="J20:N20"/>
    <mergeCell ref="O20:P20"/>
    <mergeCell ref="H17:I17"/>
    <mergeCell ref="J17:N17"/>
    <mergeCell ref="O17:P17"/>
    <mergeCell ref="H18:I18"/>
    <mergeCell ref="J18:N18"/>
    <mergeCell ref="O18:P18"/>
    <mergeCell ref="H15:I15"/>
    <mergeCell ref="J15:N15"/>
    <mergeCell ref="O15:P15"/>
    <mergeCell ref="H16:I16"/>
    <mergeCell ref="J16:N16"/>
    <mergeCell ref="O16:P16"/>
    <mergeCell ref="H12:I13"/>
    <mergeCell ref="J12:N12"/>
    <mergeCell ref="O12:P13"/>
    <mergeCell ref="D13:F13"/>
    <mergeCell ref="J13:N13"/>
    <mergeCell ref="H14:I14"/>
    <mergeCell ref="J14:N14"/>
    <mergeCell ref="O14:P14"/>
    <mergeCell ref="C2:P2"/>
    <mergeCell ref="D3:H3"/>
    <mergeCell ref="R3:R19"/>
    <mergeCell ref="E4:G4"/>
    <mergeCell ref="I4:P4"/>
    <mergeCell ref="E5:P5"/>
    <mergeCell ref="D6:P6"/>
    <mergeCell ref="C9:P9"/>
    <mergeCell ref="C12:C13"/>
    <mergeCell ref="D12:F1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Check Box 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Check Box 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13</xdr:row>
                    <xdr:rowOff>38100</xdr:rowOff>
                  </from>
                  <to>
                    <xdr:col>15</xdr:col>
                    <xdr:colOff>95250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6" name="Option Button 3">
              <controlPr defaultSize="0" autoFill="0" autoLine="0" autoPict="0">
                <anchor moveWithCells="1">
                  <from>
                    <xdr:col>4</xdr:col>
                    <xdr:colOff>85725</xdr:colOff>
                    <xdr:row>3</xdr:row>
                    <xdr:rowOff>66675</xdr:rowOff>
                  </from>
                  <to>
                    <xdr:col>7</xdr:col>
                    <xdr:colOff>9525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7" name="Option Button 4">
              <controlPr defaultSize="0" autoFill="0" autoLine="0" autoPict="0">
                <anchor moveWithCells="1">
                  <from>
                    <xdr:col>5</xdr:col>
                    <xdr:colOff>352425</xdr:colOff>
                    <xdr:row>3</xdr:row>
                    <xdr:rowOff>66675</xdr:rowOff>
                  </from>
                  <to>
                    <xdr:col>7</xdr:col>
                    <xdr:colOff>523875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5" r:id="rId8" name="Option Button 5">
              <controlPr defaultSize="0" autoFill="0" autoLine="0" autoPict="0">
                <anchor moveWithCells="1">
                  <from>
                    <xdr:col>7</xdr:col>
                    <xdr:colOff>714375</xdr:colOff>
                    <xdr:row>3</xdr:row>
                    <xdr:rowOff>66675</xdr:rowOff>
                  </from>
                  <to>
                    <xdr:col>8</xdr:col>
                    <xdr:colOff>695325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6" r:id="rId9" name="Option Button 6">
              <controlPr defaultSize="0" autoFill="0" autoLine="0" autoPict="0">
                <anchor moveWithCells="1">
                  <from>
                    <xdr:col>8</xdr:col>
                    <xdr:colOff>371475</xdr:colOff>
                    <xdr:row>3</xdr:row>
                    <xdr:rowOff>66675</xdr:rowOff>
                  </from>
                  <to>
                    <xdr:col>8</xdr:col>
                    <xdr:colOff>1209675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7" r:id="rId10" name="Option Button 7">
              <controlPr defaultSize="0" autoFill="0" autoLine="0" autoPict="0">
                <anchor moveWithCells="1">
                  <from>
                    <xdr:col>8</xdr:col>
                    <xdr:colOff>885825</xdr:colOff>
                    <xdr:row>3</xdr:row>
                    <xdr:rowOff>66675</xdr:rowOff>
                  </from>
                  <to>
                    <xdr:col>8</xdr:col>
                    <xdr:colOff>1724025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8" r:id="rId11" name="Option Button 8">
              <controlPr defaultSize="0" autoFill="0" autoLine="0" autoPict="0">
                <anchor moveWithCells="1">
                  <from>
                    <xdr:col>8</xdr:col>
                    <xdr:colOff>1400175</xdr:colOff>
                    <xdr:row>3</xdr:row>
                    <xdr:rowOff>66675</xdr:rowOff>
                  </from>
                  <to>
                    <xdr:col>9</xdr:col>
                    <xdr:colOff>114300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9" r:id="rId12" name="Option Button 9">
              <controlPr defaultSize="0" autoFill="0" autoLine="0" autoPict="0">
                <anchor moveWithCells="1">
                  <from>
                    <xdr:col>8</xdr:col>
                    <xdr:colOff>1914525</xdr:colOff>
                    <xdr:row>3</xdr:row>
                    <xdr:rowOff>66675</xdr:rowOff>
                  </from>
                  <to>
                    <xdr:col>11</xdr:col>
                    <xdr:colOff>142875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0" r:id="rId13" name="Option Button 10">
              <controlPr defaultSize="0" autoFill="0" autoLine="0" autoPict="0">
                <anchor moveWithCells="1">
                  <from>
                    <xdr:col>10</xdr:col>
                    <xdr:colOff>57150</xdr:colOff>
                    <xdr:row>3</xdr:row>
                    <xdr:rowOff>66675</xdr:rowOff>
                  </from>
                  <to>
                    <xdr:col>13</xdr:col>
                    <xdr:colOff>152400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1" r:id="rId14" name="Group Box 11">
              <controlPr defaultSize="0" autoFill="0" autoPict="0">
                <anchor moveWithCells="1">
                  <from>
                    <xdr:col>2</xdr:col>
                    <xdr:colOff>1000125</xdr:colOff>
                    <xdr:row>2</xdr:row>
                    <xdr:rowOff>266700</xdr:rowOff>
                  </from>
                  <to>
                    <xdr:col>15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2" r:id="rId15" name="Option Button 12">
              <controlPr defaultSize="0" autoFill="0" autoLine="0" autoPict="0">
                <anchor moveWithCells="1">
                  <from>
                    <xdr:col>4</xdr:col>
                    <xdr:colOff>76200</xdr:colOff>
                    <xdr:row>4</xdr:row>
                    <xdr:rowOff>76200</xdr:rowOff>
                  </from>
                  <to>
                    <xdr:col>7</xdr:col>
                    <xdr:colOff>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3" r:id="rId16" name="Option Button 13">
              <controlPr defaultSize="0" autoFill="0" autoLine="0" autoPict="0">
                <anchor moveWithCells="1">
                  <from>
                    <xdr:col>5</xdr:col>
                    <xdr:colOff>342900</xdr:colOff>
                    <xdr:row>4</xdr:row>
                    <xdr:rowOff>76200</xdr:rowOff>
                  </from>
                  <to>
                    <xdr:col>7</xdr:col>
                    <xdr:colOff>514350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4" r:id="rId17" name="Option Button 14">
              <controlPr defaultSize="0" autoFill="0" autoLine="0" autoPict="0">
                <anchor moveWithCells="1">
                  <from>
                    <xdr:col>7</xdr:col>
                    <xdr:colOff>190500</xdr:colOff>
                    <xdr:row>4</xdr:row>
                    <xdr:rowOff>76200</xdr:rowOff>
                  </from>
                  <to>
                    <xdr:col>8</xdr:col>
                    <xdr:colOff>171450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5" r:id="rId18" name="Option Button 15">
              <controlPr defaultSize="0" autoFill="0" autoLine="0" autoPict="0">
                <anchor moveWithCells="1">
                  <from>
                    <xdr:col>7</xdr:col>
                    <xdr:colOff>704850</xdr:colOff>
                    <xdr:row>4</xdr:row>
                    <xdr:rowOff>76200</xdr:rowOff>
                  </from>
                  <to>
                    <xdr:col>8</xdr:col>
                    <xdr:colOff>685800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6" r:id="rId19" name="Option Button 16">
              <controlPr defaultSize="0" autoFill="0" autoLine="0" autoPict="0">
                <anchor moveWithCells="1">
                  <from>
                    <xdr:col>8</xdr:col>
                    <xdr:colOff>361950</xdr:colOff>
                    <xdr:row>4</xdr:row>
                    <xdr:rowOff>76200</xdr:rowOff>
                  </from>
                  <to>
                    <xdr:col>8</xdr:col>
                    <xdr:colOff>1200150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7" r:id="rId20" name="Option Button 17">
              <controlPr defaultSize="0" autoFill="0" autoLine="0" autoPict="0">
                <anchor moveWithCells="1">
                  <from>
                    <xdr:col>8</xdr:col>
                    <xdr:colOff>876300</xdr:colOff>
                    <xdr:row>4</xdr:row>
                    <xdr:rowOff>76200</xdr:rowOff>
                  </from>
                  <to>
                    <xdr:col>8</xdr:col>
                    <xdr:colOff>1714500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8" r:id="rId21" name="Option Button 18">
              <controlPr defaultSize="0" autoFill="0" autoLine="0" autoPict="0">
                <anchor moveWithCells="1">
                  <from>
                    <xdr:col>8</xdr:col>
                    <xdr:colOff>1390650</xdr:colOff>
                    <xdr:row>4</xdr:row>
                    <xdr:rowOff>76200</xdr:rowOff>
                  </from>
                  <to>
                    <xdr:col>9</xdr:col>
                    <xdr:colOff>104775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9" r:id="rId22" name="Option Button 19">
              <controlPr defaultSize="0" autoFill="0" autoLine="0" autoPict="0">
                <anchor moveWithCells="1">
                  <from>
                    <xdr:col>8</xdr:col>
                    <xdr:colOff>1905000</xdr:colOff>
                    <xdr:row>4</xdr:row>
                    <xdr:rowOff>76200</xdr:rowOff>
                  </from>
                  <to>
                    <xdr:col>11</xdr:col>
                    <xdr:colOff>133350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0" r:id="rId23" name="Option Button 20">
              <controlPr defaultSize="0" autoFill="0" autoLine="0" autoPict="0">
                <anchor moveWithCells="1">
                  <from>
                    <xdr:col>10</xdr:col>
                    <xdr:colOff>57150</xdr:colOff>
                    <xdr:row>4</xdr:row>
                    <xdr:rowOff>76200</xdr:rowOff>
                  </from>
                  <to>
                    <xdr:col>13</xdr:col>
                    <xdr:colOff>152400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1" r:id="rId24" name="Group Box 21">
              <controlPr defaultSize="0" autoFill="0" autoPict="0">
                <anchor moveWithCells="1">
                  <from>
                    <xdr:col>3</xdr:col>
                    <xdr:colOff>438150</xdr:colOff>
                    <xdr:row>4</xdr:row>
                    <xdr:rowOff>57150</xdr:rowOff>
                  </from>
                  <to>
                    <xdr:col>15</xdr:col>
                    <xdr:colOff>228600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2" r:id="rId25" name="Option Button 22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76200</xdr:rowOff>
                  </from>
                  <to>
                    <xdr:col>15</xdr:col>
                    <xdr:colOff>180975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3" r:id="rId26" name="Check Box 2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14</xdr:row>
                    <xdr:rowOff>28575</xdr:rowOff>
                  </from>
                  <to>
                    <xdr:col>12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4" r:id="rId27" name="Check Box 2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14</xdr:row>
                    <xdr:rowOff>38100</xdr:rowOff>
                  </from>
                  <to>
                    <xdr:col>15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5" r:id="rId28" name="Check Box 2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15</xdr:row>
                    <xdr:rowOff>28575</xdr:rowOff>
                  </from>
                  <to>
                    <xdr:col>12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6" r:id="rId29" name="Check Box 2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15</xdr:row>
                    <xdr:rowOff>38100</xdr:rowOff>
                  </from>
                  <to>
                    <xdr:col>15</xdr:col>
                    <xdr:colOff>95250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7" r:id="rId30" name="Check Box 2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16</xdr:row>
                    <xdr:rowOff>28575</xdr:rowOff>
                  </from>
                  <to>
                    <xdr:col>12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8" r:id="rId31" name="Check Box 2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16</xdr:row>
                    <xdr:rowOff>38100</xdr:rowOff>
                  </from>
                  <to>
                    <xdr:col>15</xdr:col>
                    <xdr:colOff>95250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9" r:id="rId32" name="Check Box 2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17</xdr:row>
                    <xdr:rowOff>28575</xdr:rowOff>
                  </from>
                  <to>
                    <xdr:col>12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0" r:id="rId33" name="Check Box 3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17</xdr:row>
                    <xdr:rowOff>38100</xdr:rowOff>
                  </from>
                  <to>
                    <xdr:col>15</xdr:col>
                    <xdr:colOff>95250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1" r:id="rId34" name="Check Box 3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18</xdr:row>
                    <xdr:rowOff>28575</xdr:rowOff>
                  </from>
                  <to>
                    <xdr:col>12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2" r:id="rId35" name="Check Box 3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18</xdr:row>
                    <xdr:rowOff>38100</xdr:rowOff>
                  </from>
                  <to>
                    <xdr:col>15</xdr:col>
                    <xdr:colOff>95250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3" r:id="rId36" name="Check Box 3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19</xdr:row>
                    <xdr:rowOff>28575</xdr:rowOff>
                  </from>
                  <to>
                    <xdr:col>12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4" r:id="rId37" name="Check Box 3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19</xdr:row>
                    <xdr:rowOff>38100</xdr:rowOff>
                  </from>
                  <to>
                    <xdr:col>15</xdr:col>
                    <xdr:colOff>95250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5" r:id="rId38" name="Check Box 3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20</xdr:row>
                    <xdr:rowOff>28575</xdr:rowOff>
                  </from>
                  <to>
                    <xdr:col>12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6" r:id="rId39" name="Check Box 3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20</xdr:row>
                    <xdr:rowOff>38100</xdr:rowOff>
                  </from>
                  <to>
                    <xdr:col>15</xdr:col>
                    <xdr:colOff>95250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7" r:id="rId40" name="Check Box 3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21</xdr:row>
                    <xdr:rowOff>28575</xdr:rowOff>
                  </from>
                  <to>
                    <xdr:col>12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8" r:id="rId41" name="Check Box 3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21</xdr:row>
                    <xdr:rowOff>38100</xdr:rowOff>
                  </from>
                  <to>
                    <xdr:col>15</xdr:col>
                    <xdr:colOff>95250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9" r:id="rId42" name="Check Box 3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22</xdr:row>
                    <xdr:rowOff>28575</xdr:rowOff>
                  </from>
                  <to>
                    <xdr:col>12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0" r:id="rId43" name="Check Box 4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22</xdr:row>
                    <xdr:rowOff>38100</xdr:rowOff>
                  </from>
                  <to>
                    <xdr:col>15</xdr:col>
                    <xdr:colOff>95250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1" r:id="rId44" name="Check Box 4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23</xdr:row>
                    <xdr:rowOff>28575</xdr:rowOff>
                  </from>
                  <to>
                    <xdr:col>12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2" r:id="rId45" name="Check Box 4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23</xdr:row>
                    <xdr:rowOff>38100</xdr:rowOff>
                  </from>
                  <to>
                    <xdr:col>15</xdr:col>
                    <xdr:colOff>95250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3" r:id="rId46" name="Check Box 4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24</xdr:row>
                    <xdr:rowOff>28575</xdr:rowOff>
                  </from>
                  <to>
                    <xdr:col>12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4" r:id="rId47" name="Check Box 4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24</xdr:row>
                    <xdr:rowOff>38100</xdr:rowOff>
                  </from>
                  <to>
                    <xdr:col>15</xdr:col>
                    <xdr:colOff>95250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5" r:id="rId48" name="Check Box 4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25</xdr:row>
                    <xdr:rowOff>28575</xdr:rowOff>
                  </from>
                  <to>
                    <xdr:col>12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6" r:id="rId49" name="Check Box 4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25</xdr:row>
                    <xdr:rowOff>38100</xdr:rowOff>
                  </from>
                  <to>
                    <xdr:col>15</xdr:col>
                    <xdr:colOff>95250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7" r:id="rId50" name="Check Box 4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26</xdr:row>
                    <xdr:rowOff>28575</xdr:rowOff>
                  </from>
                  <to>
                    <xdr:col>12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8" r:id="rId51" name="Check Box 4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26</xdr:row>
                    <xdr:rowOff>38100</xdr:rowOff>
                  </from>
                  <to>
                    <xdr:col>15</xdr:col>
                    <xdr:colOff>95250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9" r:id="rId52" name="Check Box 4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27</xdr:row>
                    <xdr:rowOff>28575</xdr:rowOff>
                  </from>
                  <to>
                    <xdr:col>12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0" r:id="rId53" name="Check Box 5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27</xdr:row>
                    <xdr:rowOff>38100</xdr:rowOff>
                  </from>
                  <to>
                    <xdr:col>15</xdr:col>
                    <xdr:colOff>95250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1" r:id="rId54" name="Check Box 5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28</xdr:row>
                    <xdr:rowOff>28575</xdr:rowOff>
                  </from>
                  <to>
                    <xdr:col>12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2" r:id="rId55" name="Check Box 5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28</xdr:row>
                    <xdr:rowOff>38100</xdr:rowOff>
                  </from>
                  <to>
                    <xdr:col>15</xdr:col>
                    <xdr:colOff>95250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3" r:id="rId56" name="Check Box 5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29</xdr:row>
                    <xdr:rowOff>28575</xdr:rowOff>
                  </from>
                  <to>
                    <xdr:col>12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4" r:id="rId57" name="Check Box 5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29</xdr:row>
                    <xdr:rowOff>38100</xdr:rowOff>
                  </from>
                  <to>
                    <xdr:col>15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5" r:id="rId58" name="Check Box 5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30</xdr:row>
                    <xdr:rowOff>28575</xdr:rowOff>
                  </from>
                  <to>
                    <xdr:col>12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6" r:id="rId59" name="Check Box 5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30</xdr:row>
                    <xdr:rowOff>38100</xdr:rowOff>
                  </from>
                  <to>
                    <xdr:col>15</xdr:col>
                    <xdr:colOff>95250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7" r:id="rId60" name="Check Box 5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31</xdr:row>
                    <xdr:rowOff>28575</xdr:rowOff>
                  </from>
                  <to>
                    <xdr:col>12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8" r:id="rId61" name="Check Box 5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31</xdr:row>
                    <xdr:rowOff>38100</xdr:rowOff>
                  </from>
                  <to>
                    <xdr:col>15</xdr:col>
                    <xdr:colOff>95250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9" r:id="rId62" name="Check Box 5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32</xdr:row>
                    <xdr:rowOff>28575</xdr:rowOff>
                  </from>
                  <to>
                    <xdr:col>12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0" r:id="rId63" name="Check Box 6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32</xdr:row>
                    <xdr:rowOff>38100</xdr:rowOff>
                  </from>
                  <to>
                    <xdr:col>15</xdr:col>
                    <xdr:colOff>95250</xdr:colOff>
                    <xdr:row>32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58"/>
  <sheetViews>
    <sheetView zoomScaleNormal="100" workbookViewId="0">
      <selection activeCell="D3" sqref="D3:H3"/>
    </sheetView>
  </sheetViews>
  <sheetFormatPr defaultRowHeight="13.5" x14ac:dyDescent="0.15"/>
  <cols>
    <col min="1" max="1" width="4.25" style="58" customWidth="1"/>
    <col min="2" max="2" width="2.375" style="63" customWidth="1"/>
    <col min="3" max="3" width="14.625" style="63" customWidth="1"/>
    <col min="4" max="4" width="7.75" style="63" customWidth="1"/>
    <col min="5" max="5" width="3.25" style="63" customWidth="1"/>
    <col min="6" max="6" width="7.75" style="63" customWidth="1"/>
    <col min="7" max="7" width="1" style="63" customWidth="1"/>
    <col min="8" max="8" width="11.25" style="63" customWidth="1"/>
    <col min="9" max="9" width="27.875" style="63" customWidth="1"/>
    <col min="10" max="10" width="3.125" style="63" customWidth="1"/>
    <col min="11" max="16" width="3.25" style="63" customWidth="1"/>
    <col min="17" max="17" width="3.75" style="63" customWidth="1"/>
    <col min="18" max="18" width="47.625" style="63" customWidth="1"/>
    <col min="19" max="19" width="2.375" style="63" customWidth="1"/>
    <col min="20" max="25" width="1.25" style="63" customWidth="1"/>
    <col min="26" max="62" width="1.25" style="67" customWidth="1"/>
    <col min="63" max="63" width="6.75" style="67" customWidth="1"/>
    <col min="64" max="68" width="6.75" style="63" customWidth="1"/>
    <col min="69" max="16384" width="9" style="63"/>
  </cols>
  <sheetData>
    <row r="1" spans="1:68" x14ac:dyDescent="0.15">
      <c r="B1" s="40" t="s">
        <v>0</v>
      </c>
      <c r="AU1" s="67" t="b">
        <v>1</v>
      </c>
    </row>
    <row r="2" spans="1:68" ht="28.5" customHeight="1" x14ac:dyDescent="0.15">
      <c r="C2" s="102" t="s">
        <v>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R2" s="42" t="s">
        <v>30</v>
      </c>
      <c r="Z2" s="67" t="s">
        <v>45</v>
      </c>
      <c r="AD2" s="39"/>
      <c r="AE2" s="39"/>
      <c r="AF2" s="39" t="str">
        <f>DBCS(Z2)</f>
        <v>※「訪問診療に関する記録書」</v>
      </c>
      <c r="AG2" s="39"/>
      <c r="AH2" s="39"/>
      <c r="AI2" s="39"/>
      <c r="AN2" s="39"/>
      <c r="BB2" s="67" t="s">
        <v>38</v>
      </c>
      <c r="BK2" s="67" t="s">
        <v>42</v>
      </c>
    </row>
    <row r="3" spans="1:68" ht="25.5" customHeight="1" x14ac:dyDescent="0.15">
      <c r="C3" s="64" t="s">
        <v>2</v>
      </c>
      <c r="D3" s="73"/>
      <c r="E3" s="73"/>
      <c r="F3" s="73"/>
      <c r="G3" s="73"/>
      <c r="H3" s="73"/>
      <c r="I3" s="64" t="s">
        <v>24</v>
      </c>
      <c r="J3" s="64"/>
      <c r="K3" s="64"/>
      <c r="L3" s="64"/>
      <c r="M3" s="64"/>
      <c r="N3" s="64"/>
      <c r="O3" s="64"/>
      <c r="R3" s="110" t="str">
        <f>S20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Z3" s="67" t="str">
        <f>"※「患者氏名」　"&amp;D3</f>
        <v>※「患者氏名」　</v>
      </c>
      <c r="AD3" s="39"/>
      <c r="AE3" s="39"/>
      <c r="AF3" s="39" t="str">
        <f t="shared" ref="AF3:AF6" si="0">DBCS(Z3)</f>
        <v>※「患者氏名」　</v>
      </c>
      <c r="AG3" s="39"/>
      <c r="AH3" s="39"/>
      <c r="AI3" s="39"/>
      <c r="AN3" s="39"/>
      <c r="AY3" s="39"/>
      <c r="AZ3" s="39"/>
      <c r="BB3" s="39" t="s">
        <v>38</v>
      </c>
      <c r="BK3" s="67" t="s">
        <v>42</v>
      </c>
    </row>
    <row r="4" spans="1:68" ht="25.5" customHeight="1" x14ac:dyDescent="0.15">
      <c r="C4" s="64" t="s">
        <v>3</v>
      </c>
      <c r="D4" s="44" t="s">
        <v>5</v>
      </c>
      <c r="E4" s="113"/>
      <c r="F4" s="113"/>
      <c r="G4" s="113"/>
      <c r="H4" s="45" t="s">
        <v>22</v>
      </c>
      <c r="I4" s="114"/>
      <c r="J4" s="114"/>
      <c r="K4" s="114"/>
      <c r="L4" s="114"/>
      <c r="M4" s="114"/>
      <c r="N4" s="114"/>
      <c r="O4" s="114"/>
      <c r="P4" s="114"/>
      <c r="R4" s="111"/>
      <c r="Z4" s="67" t="str">
        <f>"※「要介護度」　"&amp;AA4</f>
        <v>※「要介護度」　該当なし</v>
      </c>
      <c r="AA4" s="67" t="str">
        <f>AC4</f>
        <v>該当なし</v>
      </c>
      <c r="AB4" s="37">
        <v>8</v>
      </c>
      <c r="AC4" s="67" t="str">
        <f>CHOOSE(AB4,"要支援１","要支援２","要介護１","要介護２","要介護３","要介護４","要介護５","該当なし")</f>
        <v>該当なし</v>
      </c>
      <c r="AD4" s="39"/>
      <c r="AE4" s="39"/>
      <c r="AF4" s="39" t="str">
        <f t="shared" si="0"/>
        <v>※「要介護度」　該当なし</v>
      </c>
      <c r="AG4" s="39"/>
      <c r="AH4" s="39"/>
      <c r="AI4" s="39"/>
      <c r="AN4" s="39"/>
      <c r="AY4" s="39"/>
      <c r="AZ4" s="39"/>
      <c r="BA4" s="39"/>
      <c r="BB4" s="39" t="s">
        <v>38</v>
      </c>
      <c r="BK4" s="67" t="s">
        <v>42</v>
      </c>
    </row>
    <row r="5" spans="1:68" ht="25.5" customHeight="1" x14ac:dyDescent="0.15">
      <c r="C5" s="64" t="s">
        <v>4</v>
      </c>
      <c r="D5" s="6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R5" s="111"/>
      <c r="Z5" s="67" t="str">
        <f>"※「認知症の日常生活自立度」　"&amp;AA5</f>
        <v>※「認知症の日常生活自立度」　該当なし</v>
      </c>
      <c r="AA5" s="39" t="str">
        <f>AC5</f>
        <v>該当なし</v>
      </c>
      <c r="AB5" s="37">
        <v>10</v>
      </c>
      <c r="AC5" s="67" t="str">
        <f>CHOOSE(AB5,"I","II","IIa","IIb","III","IIIa","IIIb","IV","M","該当なし")</f>
        <v>該当なし</v>
      </c>
      <c r="AD5" s="39"/>
      <c r="AE5" s="39"/>
      <c r="AF5" s="39" t="str">
        <f t="shared" si="0"/>
        <v>※「認知症の日常生活自立度」　該当なし</v>
      </c>
      <c r="AG5" s="39"/>
      <c r="AH5" s="39"/>
      <c r="AI5" s="39"/>
      <c r="AN5" s="39"/>
      <c r="AY5" s="39"/>
      <c r="AZ5" s="39"/>
      <c r="BA5" s="39"/>
      <c r="BB5" s="39" t="s">
        <v>38</v>
      </c>
      <c r="BK5" s="67" t="s">
        <v>42</v>
      </c>
    </row>
    <row r="6" spans="1:68" ht="25.5" customHeight="1" x14ac:dyDescent="0.15">
      <c r="C6" s="64" t="s">
        <v>23</v>
      </c>
      <c r="D6" s="73">
        <f>患者1!D6</f>
        <v>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111"/>
      <c r="Z6" s="67" t="str">
        <f>"※「患者住所」　"&amp;D6</f>
        <v>※「患者住所」　0</v>
      </c>
      <c r="AD6" s="39"/>
      <c r="AE6" s="39"/>
      <c r="AF6" s="39" t="str">
        <f t="shared" si="0"/>
        <v>※「患者住所」　０</v>
      </c>
      <c r="AG6" s="39"/>
      <c r="AH6" s="39"/>
      <c r="AI6" s="39"/>
      <c r="AN6" s="39" t="b">
        <f>ISBLANK(D6)</f>
        <v>0</v>
      </c>
      <c r="AT6" s="67" t="str">
        <f>IF(AT5=TRUE,"２","")</f>
        <v/>
      </c>
      <c r="AU6" s="67" t="str">
        <f>IF(AU5=TRUE,"２ａ","")</f>
        <v/>
      </c>
      <c r="AV6" s="67" t="str">
        <f>IF(AV5=TRUE,"２ｂ","")</f>
        <v/>
      </c>
      <c r="AW6" s="67" t="str">
        <f>IF(AW5=TRUE,"３","")</f>
        <v/>
      </c>
      <c r="AX6" s="67" t="str">
        <f>IF(AX5=TRUE,"３ａ","")</f>
        <v/>
      </c>
      <c r="AY6" s="67" t="str">
        <f>IF(AY5=TRUE,"３ｂ","")</f>
        <v/>
      </c>
      <c r="AZ6" s="67" t="str">
        <f>IF(AZ5=TRUE,"４","")</f>
        <v/>
      </c>
      <c r="BA6" s="67" t="str">
        <f>IF(BA5=TRUE,"Ｍ","")</f>
        <v/>
      </c>
      <c r="BB6" s="39" t="s">
        <v>38</v>
      </c>
      <c r="BK6" s="67" t="s">
        <v>42</v>
      </c>
    </row>
    <row r="7" spans="1:68" ht="9" customHeight="1" x14ac:dyDescent="0.15">
      <c r="C7" s="6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R7" s="111"/>
      <c r="AD7" s="39"/>
      <c r="AE7" s="39"/>
      <c r="AF7" s="39"/>
      <c r="AG7" s="39"/>
      <c r="AH7" s="39"/>
      <c r="AI7" s="39"/>
      <c r="AN7" s="39"/>
      <c r="BB7" s="39" t="s">
        <v>38</v>
      </c>
      <c r="BG7" s="67" t="str">
        <f>IF(BG6=TRUE,"１","")</f>
        <v/>
      </c>
      <c r="BH7" s="67" t="str">
        <f>IF(BH6=TRUE,"２","")</f>
        <v/>
      </c>
      <c r="BI7" s="67" t="str">
        <f>IF(BI6=TRUE,"２ａ","")</f>
        <v/>
      </c>
      <c r="BJ7" s="67" t="str">
        <f>IF(BJ6=TRUE,"２ｂ","")</f>
        <v/>
      </c>
      <c r="BK7" s="67" t="s">
        <v>42</v>
      </c>
      <c r="BL7" s="63" t="str">
        <f>IF(BL6=TRUE,"３ａ","")</f>
        <v/>
      </c>
      <c r="BM7" s="63" t="str">
        <f>IF(BM6=TRUE,"３ｂ","")</f>
        <v/>
      </c>
      <c r="BN7" s="63" t="str">
        <f>IF(BN6=TRUE,"４","")</f>
        <v/>
      </c>
      <c r="BO7" s="63" t="str">
        <f>IF(BO6=TRUE,"Ｍ","")</f>
        <v/>
      </c>
      <c r="BP7" s="63" t="str">
        <f>IF(BP6=TRUE,"該当なし","")</f>
        <v/>
      </c>
    </row>
    <row r="8" spans="1:68" ht="25.5" customHeight="1" x14ac:dyDescent="0.15">
      <c r="C8" s="64" t="s">
        <v>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R8" s="111"/>
      <c r="AD8" s="39"/>
      <c r="AE8" s="39"/>
      <c r="AF8" s="39"/>
      <c r="AG8" s="39"/>
      <c r="AH8" s="39"/>
      <c r="AI8" s="39"/>
      <c r="AN8" s="39"/>
      <c r="BB8" s="39" t="s">
        <v>38</v>
      </c>
      <c r="BK8" s="67" t="s">
        <v>42</v>
      </c>
    </row>
    <row r="9" spans="1:68" ht="41.25" customHeight="1" x14ac:dyDescent="0.15"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R9" s="111"/>
      <c r="Z9" s="67" t="str">
        <f>"※「訪問診療が必要な理由」　"&amp;C9</f>
        <v>※「訪問診療が必要な理由」　</v>
      </c>
      <c r="AD9" s="39"/>
      <c r="AE9" s="39"/>
      <c r="AF9" s="39" t="str">
        <f t="shared" ref="AF9:AF10" si="1">DBCS(Z9)</f>
        <v>※「訪問診療が必要な理由」　</v>
      </c>
      <c r="AG9" s="39"/>
      <c r="AH9" s="39"/>
      <c r="AI9" s="39"/>
      <c r="AN9" s="39" t="b">
        <f>ISBLANK(C9)</f>
        <v>1</v>
      </c>
      <c r="BB9" s="39" t="s">
        <v>38</v>
      </c>
      <c r="BK9" s="67" t="s">
        <v>42</v>
      </c>
    </row>
    <row r="10" spans="1:68" ht="18" customHeight="1" x14ac:dyDescent="0.15">
      <c r="C10" s="64"/>
      <c r="D10" s="64"/>
      <c r="E10" s="64"/>
      <c r="F10" s="64"/>
      <c r="G10" s="64"/>
      <c r="H10" s="64"/>
      <c r="J10" s="47" t="s">
        <v>10</v>
      </c>
      <c r="K10" s="45">
        <f>患者1!K10</f>
        <v>0</v>
      </c>
      <c r="L10" s="45" t="s">
        <v>11</v>
      </c>
      <c r="M10" s="45">
        <f>患者1!M10</f>
        <v>0</v>
      </c>
      <c r="N10" s="45" t="s">
        <v>12</v>
      </c>
      <c r="O10" s="45">
        <f>患者1!O10</f>
        <v>0</v>
      </c>
      <c r="P10" s="45" t="s">
        <v>13</v>
      </c>
      <c r="R10" s="111"/>
      <c r="Z10" s="67" t="str">
        <f>"※「訪問診療を行った日」　"&amp;AA10</f>
        <v>※「訪問診療を行った日」　平成0年0月0日</v>
      </c>
      <c r="AA10" s="67" t="str">
        <f>J10&amp;K10&amp;L10&amp;M10&amp;N10&amp;O10&amp;P10</f>
        <v>平成0年0月0日</v>
      </c>
      <c r="AD10" s="39"/>
      <c r="AE10" s="39"/>
      <c r="AF10" s="39" t="str">
        <f t="shared" si="1"/>
        <v>※「訪問診療を行った日」　平成０年０月０日</v>
      </c>
      <c r="AG10" s="39"/>
      <c r="AH10" s="39"/>
      <c r="AI10" s="39"/>
      <c r="AN10" s="39"/>
      <c r="BB10" s="39" t="s">
        <v>38</v>
      </c>
      <c r="BK10" s="67" t="s">
        <v>42</v>
      </c>
    </row>
    <row r="11" spans="1:68" ht="10.5" customHeight="1" x14ac:dyDescent="0.15">
      <c r="C11" s="64"/>
      <c r="D11" s="64"/>
      <c r="E11" s="64"/>
      <c r="F11" s="64"/>
      <c r="G11" s="64"/>
      <c r="H11" s="64"/>
      <c r="J11" s="47"/>
      <c r="K11" s="64"/>
      <c r="L11" s="64"/>
      <c r="M11" s="64"/>
      <c r="N11" s="64"/>
      <c r="O11" s="64"/>
      <c r="P11" s="64"/>
      <c r="R11" s="111"/>
      <c r="AD11" s="39"/>
      <c r="AE11" s="39"/>
      <c r="AF11" s="39"/>
      <c r="AG11" s="39"/>
      <c r="AH11" s="39"/>
      <c r="AI11" s="39"/>
      <c r="AN11" s="39"/>
      <c r="BB11" s="39" t="s">
        <v>38</v>
      </c>
      <c r="BK11" s="67" t="s">
        <v>42</v>
      </c>
    </row>
    <row r="12" spans="1:68" ht="16.5" customHeight="1" x14ac:dyDescent="0.15">
      <c r="B12" s="48"/>
      <c r="C12" s="116" t="s">
        <v>7</v>
      </c>
      <c r="D12" s="118" t="s">
        <v>8</v>
      </c>
      <c r="E12" s="118"/>
      <c r="F12" s="119"/>
      <c r="G12" s="49"/>
      <c r="H12" s="104" t="s">
        <v>9</v>
      </c>
      <c r="I12" s="105"/>
      <c r="J12" s="108" t="s">
        <v>15</v>
      </c>
      <c r="K12" s="104"/>
      <c r="L12" s="104"/>
      <c r="M12" s="104"/>
      <c r="N12" s="105"/>
      <c r="O12" s="104" t="s">
        <v>17</v>
      </c>
      <c r="P12" s="105"/>
      <c r="R12" s="111"/>
      <c r="Z12" s="67" t="s">
        <v>25</v>
      </c>
      <c r="AA12" s="67" t="s">
        <v>26</v>
      </c>
      <c r="AB12" s="67" t="s">
        <v>27</v>
      </c>
      <c r="AC12" s="67" t="s">
        <v>28</v>
      </c>
      <c r="AD12" s="39"/>
      <c r="AE12" s="39"/>
      <c r="AF12" s="39" t="str">
        <f t="shared" ref="AF12:AI12" si="2">DBCS(Z12)</f>
        <v>※「患者氏名（同一建物居住者）」　</v>
      </c>
      <c r="AG12" s="39" t="str">
        <f t="shared" si="2"/>
        <v>※「診療時間（開始時刻及び終了時間）」　</v>
      </c>
      <c r="AH12" s="39" t="str">
        <f t="shared" si="2"/>
        <v>※「診療場所」　</v>
      </c>
      <c r="AI12" s="39" t="str">
        <f t="shared" si="2"/>
        <v>※「在宅訪問診療料２、往診料」　</v>
      </c>
      <c r="AN12" s="39"/>
      <c r="BB12" s="39" t="s">
        <v>38</v>
      </c>
      <c r="BK12" s="67" t="s">
        <v>42</v>
      </c>
    </row>
    <row r="13" spans="1:68" x14ac:dyDescent="0.15">
      <c r="B13" s="48"/>
      <c r="C13" s="117"/>
      <c r="D13" s="106" t="s">
        <v>14</v>
      </c>
      <c r="E13" s="106"/>
      <c r="F13" s="107"/>
      <c r="G13" s="66"/>
      <c r="H13" s="106"/>
      <c r="I13" s="107"/>
      <c r="J13" s="109" t="s">
        <v>16</v>
      </c>
      <c r="K13" s="106"/>
      <c r="L13" s="106"/>
      <c r="M13" s="106"/>
      <c r="N13" s="107"/>
      <c r="O13" s="106"/>
      <c r="P13" s="107"/>
      <c r="R13" s="111"/>
      <c r="AD13" s="39"/>
      <c r="AE13" s="39"/>
      <c r="AF13" s="39"/>
      <c r="AG13" s="39"/>
      <c r="AH13" s="39"/>
      <c r="AI13" s="39"/>
      <c r="AN13" s="39" t="s">
        <v>39</v>
      </c>
      <c r="AO13" s="67" t="s">
        <v>40</v>
      </c>
      <c r="AT13" s="67" t="s">
        <v>29</v>
      </c>
      <c r="AU13" s="67" t="s">
        <v>32</v>
      </c>
      <c r="AV13" s="67" t="s">
        <v>33</v>
      </c>
      <c r="BB13" s="39" t="s">
        <v>38</v>
      </c>
      <c r="BK13" s="67" t="s">
        <v>42</v>
      </c>
    </row>
    <row r="14" spans="1:68" ht="22.5" customHeight="1" x14ac:dyDescent="0.15">
      <c r="A14" s="58">
        <v>1</v>
      </c>
      <c r="B14" s="48"/>
      <c r="C14" s="21" t="str">
        <f>IF(患者1!AN14&lt;&gt;TRUE,患者1!C14,"")</f>
        <v/>
      </c>
      <c r="D14" s="22" t="str">
        <f>IF(患者1!AN14&lt;&gt;TRUE,患者1!D14,"")</f>
        <v/>
      </c>
      <c r="E14" s="23" t="s">
        <v>35</v>
      </c>
      <c r="F14" s="24" t="str">
        <f>IF(患者1!AN14&lt;&gt;TRUE,患者1!F14,"")</f>
        <v/>
      </c>
      <c r="G14" s="25"/>
      <c r="H14" s="96" t="str">
        <f>IF(患者1!AN14&lt;&gt;TRUE,患者1!H14,"")</f>
        <v/>
      </c>
      <c r="I14" s="97"/>
      <c r="J14" s="98"/>
      <c r="K14" s="99"/>
      <c r="L14" s="99"/>
      <c r="M14" s="99"/>
      <c r="N14" s="100"/>
      <c r="O14" s="98"/>
      <c r="P14" s="100"/>
      <c r="R14" s="111"/>
      <c r="AD14" s="39"/>
      <c r="AE14" s="39"/>
      <c r="AF14" s="39"/>
      <c r="AG14" s="39"/>
      <c r="AH14" s="39"/>
      <c r="AI14" s="39"/>
      <c r="AN14" s="39" t="b">
        <f>ISBLANK(C14)</f>
        <v>0</v>
      </c>
      <c r="AO14" s="67" t="b">
        <f>ISBLANK(H14)</f>
        <v>0</v>
      </c>
      <c r="AR14" s="67" t="b">
        <f t="shared" ref="AR14:AR33" si="3">ISBLANK(C14)</f>
        <v>0</v>
      </c>
      <c r="AU14" s="39" t="b">
        <f>患者1!AU14</f>
        <v>0</v>
      </c>
      <c r="AV14" s="39" t="b">
        <f>患者1!AV14</f>
        <v>0</v>
      </c>
      <c r="AW14" s="67" t="str">
        <f>IF(AU14=TRUE,"在宅患者訪問診療料２","")</f>
        <v/>
      </c>
      <c r="AX14" s="67" t="str">
        <f>IF(AV14=TRUE,"往診料","")</f>
        <v/>
      </c>
      <c r="AZ14" s="67">
        <f>IF(AN14&lt;&gt;TRUE,1,0)</f>
        <v>1</v>
      </c>
      <c r="BA14" s="39">
        <f>IF(AO14&lt;&gt;TRUE,1,0)</f>
        <v>1</v>
      </c>
      <c r="BB14" s="39" t="s">
        <v>38</v>
      </c>
      <c r="BK14" s="67" t="s">
        <v>42</v>
      </c>
    </row>
    <row r="15" spans="1:68" ht="22.5" customHeight="1" x14ac:dyDescent="0.15">
      <c r="A15" s="58">
        <v>2</v>
      </c>
      <c r="B15" s="48"/>
      <c r="C15" s="21" t="str">
        <f>IF(患者1!AN15&lt;&gt;TRUE,患者1!C15,"")</f>
        <v/>
      </c>
      <c r="D15" s="22" t="str">
        <f>IF(患者1!AN15&lt;&gt;TRUE,患者1!D15,"")</f>
        <v/>
      </c>
      <c r="E15" s="23" t="s">
        <v>35</v>
      </c>
      <c r="F15" s="24" t="str">
        <f>IF(患者1!AN15&lt;&gt;TRUE,患者1!F15,"")</f>
        <v/>
      </c>
      <c r="G15" s="25"/>
      <c r="H15" s="96" t="str">
        <f>IF(患者1!AN15&lt;&gt;TRUE,患者1!H15,"")</f>
        <v/>
      </c>
      <c r="I15" s="97"/>
      <c r="J15" s="98"/>
      <c r="K15" s="99"/>
      <c r="L15" s="99"/>
      <c r="M15" s="99"/>
      <c r="N15" s="100"/>
      <c r="O15" s="98"/>
      <c r="P15" s="100"/>
      <c r="R15" s="111"/>
      <c r="AD15" s="39"/>
      <c r="AE15" s="39"/>
      <c r="AF15" s="39"/>
      <c r="AG15" s="39"/>
      <c r="AH15" s="39"/>
      <c r="AI15" s="39"/>
      <c r="AN15" s="39" t="b">
        <f t="shared" ref="AN15:AN33" si="4">ISBLANK(C15)</f>
        <v>0</v>
      </c>
      <c r="AO15" s="67" t="b">
        <f t="shared" ref="AO15:AO33" si="5">ISBLANK(H15)</f>
        <v>0</v>
      </c>
      <c r="AR15" s="67" t="b">
        <f t="shared" si="3"/>
        <v>0</v>
      </c>
      <c r="AU15" s="39" t="b">
        <f>患者1!AU15</f>
        <v>0</v>
      </c>
      <c r="AV15" s="39" t="b">
        <f>患者1!AV15</f>
        <v>0</v>
      </c>
      <c r="AW15" s="67" t="str">
        <f t="shared" ref="AW15:AW33" si="6">IF(AU15=TRUE,"在宅患者訪問診療料２","")</f>
        <v/>
      </c>
      <c r="AX15" s="67" t="str">
        <f t="shared" ref="AX15:AX18" si="7">IF(AV15=TRUE,"往診料","")</f>
        <v/>
      </c>
      <c r="AZ15" s="39">
        <f t="shared" ref="AZ15:BA33" si="8">IF(AN15&lt;&gt;TRUE,1,0)</f>
        <v>1</v>
      </c>
      <c r="BA15" s="39">
        <f t="shared" si="8"/>
        <v>1</v>
      </c>
      <c r="BB15" s="39" t="s">
        <v>38</v>
      </c>
      <c r="BK15" s="67" t="s">
        <v>42</v>
      </c>
    </row>
    <row r="16" spans="1:68" ht="22.5" customHeight="1" x14ac:dyDescent="0.15">
      <c r="A16" s="58">
        <v>3</v>
      </c>
      <c r="B16" s="48"/>
      <c r="C16" s="21" t="str">
        <f>IF(患者1!AN16&lt;&gt;TRUE,患者1!C16,"")</f>
        <v/>
      </c>
      <c r="D16" s="22" t="str">
        <f>IF(患者1!AN16&lt;&gt;TRUE,患者1!D16,"")</f>
        <v/>
      </c>
      <c r="E16" s="23" t="s">
        <v>35</v>
      </c>
      <c r="F16" s="24" t="str">
        <f>IF(患者1!AN16&lt;&gt;TRUE,患者1!F16,"")</f>
        <v/>
      </c>
      <c r="G16" s="25"/>
      <c r="H16" s="96" t="str">
        <f>IF(患者1!AN16&lt;&gt;TRUE,患者1!H16,"")</f>
        <v/>
      </c>
      <c r="I16" s="97"/>
      <c r="J16" s="98"/>
      <c r="K16" s="99"/>
      <c r="L16" s="99"/>
      <c r="M16" s="99"/>
      <c r="N16" s="100"/>
      <c r="O16" s="98"/>
      <c r="P16" s="100"/>
      <c r="R16" s="111"/>
      <c r="AD16" s="39"/>
      <c r="AE16" s="39"/>
      <c r="AF16" s="39"/>
      <c r="AG16" s="39"/>
      <c r="AH16" s="39"/>
      <c r="AI16" s="39"/>
      <c r="AN16" s="39" t="b">
        <f t="shared" si="4"/>
        <v>0</v>
      </c>
      <c r="AO16" s="67" t="b">
        <f t="shared" si="5"/>
        <v>0</v>
      </c>
      <c r="AR16" s="67" t="b">
        <f t="shared" si="3"/>
        <v>0</v>
      </c>
      <c r="AU16" s="39" t="b">
        <f>患者1!AU16</f>
        <v>0</v>
      </c>
      <c r="AV16" s="39" t="b">
        <f>患者1!AV16</f>
        <v>0</v>
      </c>
      <c r="AW16" s="67" t="str">
        <f t="shared" si="6"/>
        <v/>
      </c>
      <c r="AX16" s="67" t="str">
        <f t="shared" si="7"/>
        <v/>
      </c>
      <c r="AZ16" s="39">
        <f t="shared" si="8"/>
        <v>1</v>
      </c>
      <c r="BA16" s="39">
        <f t="shared" si="8"/>
        <v>1</v>
      </c>
      <c r="BB16" s="39" t="s">
        <v>38</v>
      </c>
      <c r="BK16" s="67" t="s">
        <v>42</v>
      </c>
    </row>
    <row r="17" spans="1:63" s="67" customFormat="1" ht="22.5" customHeight="1" x14ac:dyDescent="0.15">
      <c r="A17" s="58">
        <v>4</v>
      </c>
      <c r="B17" s="48"/>
      <c r="C17" s="21" t="str">
        <f>IF(患者1!AN17&lt;&gt;TRUE,患者1!C17,"")</f>
        <v/>
      </c>
      <c r="D17" s="22" t="str">
        <f>IF(患者1!AN17&lt;&gt;TRUE,患者1!D17,"")</f>
        <v/>
      </c>
      <c r="E17" s="23" t="s">
        <v>35</v>
      </c>
      <c r="F17" s="24" t="str">
        <f>IF(患者1!AN17&lt;&gt;TRUE,患者1!F17,"")</f>
        <v/>
      </c>
      <c r="G17" s="25"/>
      <c r="H17" s="96" t="str">
        <f>IF(患者1!AN17&lt;&gt;TRUE,患者1!H17,"")</f>
        <v/>
      </c>
      <c r="I17" s="97"/>
      <c r="J17" s="98"/>
      <c r="K17" s="99"/>
      <c r="L17" s="99"/>
      <c r="M17" s="99"/>
      <c r="N17" s="100"/>
      <c r="O17" s="98"/>
      <c r="P17" s="100"/>
      <c r="Q17" s="63"/>
      <c r="R17" s="111"/>
      <c r="S17" s="63"/>
      <c r="T17" s="63"/>
      <c r="U17" s="63"/>
      <c r="V17" s="63"/>
      <c r="W17" s="63"/>
      <c r="X17" s="63"/>
      <c r="Y17" s="63"/>
      <c r="AD17" s="39"/>
      <c r="AE17" s="39"/>
      <c r="AF17" s="39"/>
      <c r="AG17" s="39"/>
      <c r="AH17" s="39"/>
      <c r="AI17" s="39"/>
      <c r="AN17" s="39" t="b">
        <f t="shared" si="4"/>
        <v>0</v>
      </c>
      <c r="AO17" s="67" t="b">
        <f t="shared" si="5"/>
        <v>0</v>
      </c>
      <c r="AR17" s="67" t="b">
        <f t="shared" si="3"/>
        <v>0</v>
      </c>
      <c r="AU17" s="39" t="b">
        <f>患者1!AU17</f>
        <v>0</v>
      </c>
      <c r="AV17" s="39" t="b">
        <f>患者1!AV17</f>
        <v>0</v>
      </c>
      <c r="AW17" s="67" t="str">
        <f t="shared" si="6"/>
        <v/>
      </c>
      <c r="AX17" s="67" t="str">
        <f t="shared" si="7"/>
        <v/>
      </c>
      <c r="AZ17" s="39">
        <f t="shared" si="8"/>
        <v>1</v>
      </c>
      <c r="BA17" s="39">
        <f t="shared" si="8"/>
        <v>1</v>
      </c>
      <c r="BB17" s="39" t="s">
        <v>38</v>
      </c>
      <c r="BK17" s="67" t="s">
        <v>42</v>
      </c>
    </row>
    <row r="18" spans="1:63" s="67" customFormat="1" ht="22.5" customHeight="1" x14ac:dyDescent="0.15">
      <c r="A18" s="58">
        <v>5</v>
      </c>
      <c r="B18" s="48"/>
      <c r="C18" s="21" t="str">
        <f>IF(患者1!AN18&lt;&gt;TRUE,患者1!C18,"")</f>
        <v/>
      </c>
      <c r="D18" s="22" t="str">
        <f>IF(患者1!AN18&lt;&gt;TRUE,患者1!D18,"")</f>
        <v/>
      </c>
      <c r="E18" s="23" t="s">
        <v>35</v>
      </c>
      <c r="F18" s="24" t="str">
        <f>IF(患者1!AN18&lt;&gt;TRUE,患者1!F18,"")</f>
        <v/>
      </c>
      <c r="G18" s="25"/>
      <c r="H18" s="96" t="str">
        <f>IF(患者1!AN18&lt;&gt;TRUE,患者1!H18,"")</f>
        <v/>
      </c>
      <c r="I18" s="97"/>
      <c r="J18" s="98"/>
      <c r="K18" s="99"/>
      <c r="L18" s="99"/>
      <c r="M18" s="99"/>
      <c r="N18" s="100"/>
      <c r="O18" s="98"/>
      <c r="P18" s="100"/>
      <c r="Q18" s="63"/>
      <c r="R18" s="111"/>
      <c r="S18" s="63"/>
      <c r="T18" s="63"/>
      <c r="U18" s="63"/>
      <c r="V18" s="63"/>
      <c r="W18" s="63"/>
      <c r="X18" s="63"/>
      <c r="Y18" s="63"/>
      <c r="AD18" s="39"/>
      <c r="AE18" s="39"/>
      <c r="AF18" s="39"/>
      <c r="AG18" s="39"/>
      <c r="AH18" s="39"/>
      <c r="AI18" s="39"/>
      <c r="AN18" s="39" t="b">
        <f t="shared" si="4"/>
        <v>0</v>
      </c>
      <c r="AO18" s="67" t="b">
        <f t="shared" si="5"/>
        <v>0</v>
      </c>
      <c r="AR18" s="67" t="b">
        <f t="shared" si="3"/>
        <v>0</v>
      </c>
      <c r="AU18" s="39" t="b">
        <f>患者1!AU18</f>
        <v>0</v>
      </c>
      <c r="AV18" s="39" t="b">
        <f>患者1!AV18</f>
        <v>0</v>
      </c>
      <c r="AW18" s="67" t="str">
        <f t="shared" si="6"/>
        <v/>
      </c>
      <c r="AX18" s="67" t="str">
        <f t="shared" si="7"/>
        <v/>
      </c>
      <c r="AZ18" s="39">
        <f t="shared" si="8"/>
        <v>1</v>
      </c>
      <c r="BA18" s="39">
        <f t="shared" si="8"/>
        <v>1</v>
      </c>
      <c r="BB18" s="39" t="s">
        <v>38</v>
      </c>
      <c r="BK18" s="67" t="s">
        <v>42</v>
      </c>
    </row>
    <row r="19" spans="1:63" s="67" customFormat="1" ht="22.5" customHeight="1" x14ac:dyDescent="0.15">
      <c r="A19" s="58">
        <v>6</v>
      </c>
      <c r="B19" s="48"/>
      <c r="C19" s="21" t="str">
        <f>IF(患者1!AN19&lt;&gt;TRUE,患者1!C19,"")</f>
        <v/>
      </c>
      <c r="D19" s="22" t="str">
        <f>IF(患者1!AN19&lt;&gt;TRUE,患者1!D19,"")</f>
        <v/>
      </c>
      <c r="E19" s="23" t="s">
        <v>35</v>
      </c>
      <c r="F19" s="24" t="str">
        <f>IF(患者1!AN19&lt;&gt;TRUE,患者1!F19,"")</f>
        <v/>
      </c>
      <c r="G19" s="25"/>
      <c r="H19" s="96" t="str">
        <f>IF(患者1!AN19&lt;&gt;TRUE,患者1!H19,"")</f>
        <v/>
      </c>
      <c r="I19" s="97"/>
      <c r="J19" s="98"/>
      <c r="K19" s="99"/>
      <c r="L19" s="99"/>
      <c r="M19" s="99"/>
      <c r="N19" s="100"/>
      <c r="O19" s="98"/>
      <c r="P19" s="100"/>
      <c r="Q19" s="63"/>
      <c r="R19" s="112"/>
      <c r="S19" s="63"/>
      <c r="T19" s="63"/>
      <c r="U19" s="63"/>
      <c r="V19" s="63"/>
      <c r="W19" s="63"/>
      <c r="X19" s="63"/>
      <c r="Y19" s="63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 t="b">
        <f t="shared" si="4"/>
        <v>0</v>
      </c>
      <c r="AO19" s="67" t="b">
        <f t="shared" si="5"/>
        <v>0</v>
      </c>
      <c r="AR19" s="67" t="b">
        <f t="shared" si="3"/>
        <v>0</v>
      </c>
      <c r="AU19" s="39" t="b">
        <f>患者1!AU19</f>
        <v>0</v>
      </c>
      <c r="AV19" s="39" t="b">
        <f>患者1!AV19</f>
        <v>0</v>
      </c>
      <c r="AW19" s="67" t="str">
        <f t="shared" si="6"/>
        <v/>
      </c>
      <c r="AZ19" s="39">
        <f t="shared" si="8"/>
        <v>1</v>
      </c>
      <c r="BA19" s="39">
        <f t="shared" si="8"/>
        <v>1</v>
      </c>
      <c r="BB19" s="39" t="s">
        <v>38</v>
      </c>
      <c r="BK19" s="67" t="s">
        <v>42</v>
      </c>
    </row>
    <row r="20" spans="1:63" s="67" customFormat="1" ht="22.5" customHeight="1" x14ac:dyDescent="0.15">
      <c r="A20" s="58">
        <v>7</v>
      </c>
      <c r="B20" s="48"/>
      <c r="C20" s="21" t="str">
        <f>IF(患者1!AN20&lt;&gt;TRUE,患者1!C20,"")</f>
        <v/>
      </c>
      <c r="D20" s="22" t="str">
        <f>IF(患者1!AN20&lt;&gt;TRUE,患者1!D20,"")</f>
        <v/>
      </c>
      <c r="E20" s="23" t="s">
        <v>35</v>
      </c>
      <c r="F20" s="24" t="str">
        <f>IF(患者1!AN20&lt;&gt;TRUE,患者1!F20,"")</f>
        <v/>
      </c>
      <c r="G20" s="25"/>
      <c r="H20" s="96" t="str">
        <f>IF(患者1!AN20&lt;&gt;TRUE,患者1!H20,"")</f>
        <v/>
      </c>
      <c r="I20" s="97"/>
      <c r="J20" s="98"/>
      <c r="K20" s="99"/>
      <c r="L20" s="99"/>
      <c r="M20" s="99"/>
      <c r="N20" s="100"/>
      <c r="O20" s="98"/>
      <c r="P20" s="100"/>
      <c r="Q20" s="63"/>
      <c r="R20" s="63"/>
      <c r="S20" s="63" t="str">
        <f>AF47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T20" s="63" t="s">
        <v>37</v>
      </c>
      <c r="U20" s="63"/>
      <c r="V20" s="63"/>
      <c r="W20" s="63"/>
      <c r="X20" s="63"/>
      <c r="Y20" s="63" t="s">
        <v>36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 t="b">
        <f t="shared" si="4"/>
        <v>0</v>
      </c>
      <c r="AO20" s="67" t="b">
        <f t="shared" si="5"/>
        <v>0</v>
      </c>
      <c r="AR20" s="67" t="b">
        <f t="shared" si="3"/>
        <v>0</v>
      </c>
      <c r="AU20" s="39" t="b">
        <f>患者1!AU20</f>
        <v>0</v>
      </c>
      <c r="AV20" s="39" t="b">
        <f>患者1!AV20</f>
        <v>0</v>
      </c>
      <c r="AW20" s="67" t="str">
        <f t="shared" si="6"/>
        <v/>
      </c>
      <c r="AY20" s="39"/>
      <c r="AZ20" s="39">
        <f t="shared" si="8"/>
        <v>1</v>
      </c>
      <c r="BA20" s="39">
        <f t="shared" si="8"/>
        <v>1</v>
      </c>
      <c r="BB20" s="39" t="s">
        <v>38</v>
      </c>
      <c r="BK20" s="67" t="s">
        <v>42</v>
      </c>
    </row>
    <row r="21" spans="1:63" s="67" customFormat="1" ht="22.5" customHeight="1" x14ac:dyDescent="0.15">
      <c r="A21" s="58">
        <v>8</v>
      </c>
      <c r="B21" s="48"/>
      <c r="C21" s="21" t="str">
        <f>IF(患者1!AN21&lt;&gt;TRUE,患者1!C21,"")</f>
        <v/>
      </c>
      <c r="D21" s="22" t="str">
        <f>IF(患者1!AN21&lt;&gt;TRUE,患者1!D21,"")</f>
        <v/>
      </c>
      <c r="E21" s="23" t="s">
        <v>35</v>
      </c>
      <c r="F21" s="24" t="str">
        <f>IF(患者1!AN21&lt;&gt;TRUE,患者1!F21,"")</f>
        <v/>
      </c>
      <c r="G21" s="25"/>
      <c r="H21" s="96" t="str">
        <f>IF(患者1!AN21&lt;&gt;TRUE,患者1!H21,"")</f>
        <v/>
      </c>
      <c r="I21" s="97"/>
      <c r="J21" s="98"/>
      <c r="K21" s="99"/>
      <c r="L21" s="99"/>
      <c r="M21" s="99"/>
      <c r="N21" s="100"/>
      <c r="O21" s="98"/>
      <c r="P21" s="100"/>
      <c r="Q21" s="63"/>
      <c r="R21" s="45" t="s">
        <v>31</v>
      </c>
      <c r="S21" s="63"/>
      <c r="T21" s="63"/>
      <c r="U21" s="63"/>
      <c r="V21" s="63"/>
      <c r="W21" s="63"/>
      <c r="X21" s="63"/>
      <c r="Y21" s="63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 t="b">
        <f t="shared" si="4"/>
        <v>0</v>
      </c>
      <c r="AO21" s="67" t="b">
        <f t="shared" si="5"/>
        <v>0</v>
      </c>
      <c r="AR21" s="67" t="b">
        <f t="shared" si="3"/>
        <v>0</v>
      </c>
      <c r="AU21" s="39" t="b">
        <f>患者1!AU21</f>
        <v>0</v>
      </c>
      <c r="AV21" s="39" t="b">
        <f>患者1!AV21</f>
        <v>0</v>
      </c>
      <c r="AW21" s="67" t="str">
        <f t="shared" si="6"/>
        <v/>
      </c>
      <c r="AY21" s="39"/>
      <c r="AZ21" s="39">
        <f t="shared" si="8"/>
        <v>1</v>
      </c>
      <c r="BA21" s="39">
        <f t="shared" si="8"/>
        <v>1</v>
      </c>
      <c r="BB21" s="39" t="s">
        <v>38</v>
      </c>
      <c r="BK21" s="67" t="s">
        <v>42</v>
      </c>
    </row>
    <row r="22" spans="1:63" s="67" customFormat="1" ht="22.5" customHeight="1" x14ac:dyDescent="0.15">
      <c r="A22" s="58">
        <v>9</v>
      </c>
      <c r="B22" s="48"/>
      <c r="C22" s="21" t="str">
        <f>IF(患者1!AN22&lt;&gt;TRUE,患者1!C22,"")</f>
        <v/>
      </c>
      <c r="D22" s="22" t="str">
        <f>IF(患者1!AN22&lt;&gt;TRUE,患者1!D22,"")</f>
        <v/>
      </c>
      <c r="E22" s="23" t="s">
        <v>35</v>
      </c>
      <c r="F22" s="24" t="str">
        <f>IF(患者1!AN22&lt;&gt;TRUE,患者1!F22,"")</f>
        <v/>
      </c>
      <c r="G22" s="25"/>
      <c r="H22" s="96" t="str">
        <f>IF(患者1!AN22&lt;&gt;TRUE,患者1!H22,"")</f>
        <v/>
      </c>
      <c r="I22" s="97"/>
      <c r="J22" s="98"/>
      <c r="K22" s="99"/>
      <c r="L22" s="99"/>
      <c r="M22" s="99"/>
      <c r="N22" s="100"/>
      <c r="O22" s="98"/>
      <c r="P22" s="100"/>
      <c r="Q22" s="63"/>
      <c r="R22" s="63"/>
      <c r="S22" s="63"/>
      <c r="T22" s="63"/>
      <c r="U22" s="63"/>
      <c r="V22" s="63"/>
      <c r="W22" s="63"/>
      <c r="X22" s="63"/>
      <c r="Y22" s="63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 t="b">
        <f t="shared" si="4"/>
        <v>0</v>
      </c>
      <c r="AO22" s="67" t="b">
        <f t="shared" si="5"/>
        <v>0</v>
      </c>
      <c r="AR22" s="67" t="b">
        <f t="shared" si="3"/>
        <v>0</v>
      </c>
      <c r="AU22" s="39" t="b">
        <f>患者1!AU22</f>
        <v>0</v>
      </c>
      <c r="AV22" s="39" t="b">
        <f>患者1!AV22</f>
        <v>0</v>
      </c>
      <c r="AW22" s="67" t="str">
        <f t="shared" si="6"/>
        <v/>
      </c>
      <c r="AY22" s="39"/>
      <c r="AZ22" s="39">
        <f t="shared" si="8"/>
        <v>1</v>
      </c>
      <c r="BA22" s="39">
        <f t="shared" si="8"/>
        <v>1</v>
      </c>
      <c r="BB22" s="39" t="s">
        <v>38</v>
      </c>
      <c r="BK22" s="67" t="s">
        <v>42</v>
      </c>
    </row>
    <row r="23" spans="1:63" s="67" customFormat="1" ht="22.5" customHeight="1" x14ac:dyDescent="0.15">
      <c r="A23" s="58">
        <v>10</v>
      </c>
      <c r="B23" s="48"/>
      <c r="C23" s="21" t="str">
        <f>IF(患者1!AN23&lt;&gt;TRUE,患者1!C23,"")</f>
        <v/>
      </c>
      <c r="D23" s="22" t="str">
        <f>IF(患者1!AN23&lt;&gt;TRUE,患者1!D23,"")</f>
        <v/>
      </c>
      <c r="E23" s="23" t="s">
        <v>35</v>
      </c>
      <c r="F23" s="24" t="str">
        <f>IF(患者1!AN23&lt;&gt;TRUE,患者1!F23,"")</f>
        <v/>
      </c>
      <c r="G23" s="25"/>
      <c r="H23" s="96" t="str">
        <f>IF(患者1!AN23&lt;&gt;TRUE,患者1!H23,"")</f>
        <v/>
      </c>
      <c r="I23" s="97"/>
      <c r="J23" s="98"/>
      <c r="K23" s="99"/>
      <c r="L23" s="99"/>
      <c r="M23" s="99"/>
      <c r="N23" s="100"/>
      <c r="O23" s="98"/>
      <c r="P23" s="100"/>
      <c r="Q23" s="63"/>
      <c r="R23" s="59" t="s">
        <v>44</v>
      </c>
      <c r="S23" s="63"/>
      <c r="T23" s="63"/>
      <c r="U23" s="63"/>
      <c r="V23" s="63"/>
      <c r="W23" s="63"/>
      <c r="X23" s="63"/>
      <c r="Y23" s="63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 t="b">
        <f t="shared" si="4"/>
        <v>0</v>
      </c>
      <c r="AO23" s="67" t="b">
        <f t="shared" si="5"/>
        <v>0</v>
      </c>
      <c r="AR23" s="67" t="b">
        <f t="shared" si="3"/>
        <v>0</v>
      </c>
      <c r="AU23" s="39" t="b">
        <f>患者1!AU23</f>
        <v>0</v>
      </c>
      <c r="AV23" s="39" t="b">
        <f>患者1!AV23</f>
        <v>0</v>
      </c>
      <c r="AW23" s="67" t="str">
        <f t="shared" si="6"/>
        <v/>
      </c>
      <c r="AY23" s="39"/>
      <c r="AZ23" s="39">
        <f t="shared" si="8"/>
        <v>1</v>
      </c>
      <c r="BA23" s="39">
        <f t="shared" si="8"/>
        <v>1</v>
      </c>
      <c r="BB23" s="39" t="s">
        <v>38</v>
      </c>
      <c r="BK23" s="67" t="s">
        <v>42</v>
      </c>
    </row>
    <row r="24" spans="1:63" s="67" customFormat="1" ht="22.5" customHeight="1" x14ac:dyDescent="0.15">
      <c r="A24" s="58">
        <v>11</v>
      </c>
      <c r="B24" s="48"/>
      <c r="C24" s="21" t="str">
        <f>IF(患者1!AN24&lt;&gt;TRUE,患者1!C24,"")</f>
        <v/>
      </c>
      <c r="D24" s="22" t="str">
        <f>IF(患者1!AN24&lt;&gt;TRUE,患者1!D24,"")</f>
        <v/>
      </c>
      <c r="E24" s="23" t="s">
        <v>35</v>
      </c>
      <c r="F24" s="24" t="str">
        <f>IF(患者1!AN24&lt;&gt;TRUE,患者1!F24,"")</f>
        <v/>
      </c>
      <c r="G24" s="25"/>
      <c r="H24" s="96" t="str">
        <f>IF(患者1!AN24&lt;&gt;TRUE,患者1!H24,"")</f>
        <v/>
      </c>
      <c r="I24" s="97"/>
      <c r="J24" s="98"/>
      <c r="K24" s="99"/>
      <c r="L24" s="99"/>
      <c r="M24" s="99"/>
      <c r="N24" s="100"/>
      <c r="O24" s="98"/>
      <c r="P24" s="100"/>
      <c r="Q24" s="63"/>
      <c r="R24" s="63"/>
      <c r="S24" s="63"/>
      <c r="T24" s="63"/>
      <c r="U24" s="63"/>
      <c r="V24" s="63"/>
      <c r="W24" s="63"/>
      <c r="X24" s="63"/>
      <c r="Y24" s="63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 t="b">
        <f t="shared" si="4"/>
        <v>0</v>
      </c>
      <c r="AO24" s="67" t="b">
        <f t="shared" si="5"/>
        <v>0</v>
      </c>
      <c r="AR24" s="67" t="b">
        <f t="shared" si="3"/>
        <v>0</v>
      </c>
      <c r="AU24" s="39" t="b">
        <f>患者1!AU24</f>
        <v>0</v>
      </c>
      <c r="AV24" s="39" t="b">
        <f>患者1!AV24</f>
        <v>0</v>
      </c>
      <c r="AW24" s="67" t="str">
        <f t="shared" si="6"/>
        <v/>
      </c>
      <c r="AY24" s="39"/>
      <c r="AZ24" s="39">
        <f t="shared" si="8"/>
        <v>1</v>
      </c>
      <c r="BA24" s="39">
        <f t="shared" si="8"/>
        <v>1</v>
      </c>
      <c r="BB24" s="39" t="s">
        <v>38</v>
      </c>
      <c r="BK24" s="67" t="s">
        <v>42</v>
      </c>
    </row>
    <row r="25" spans="1:63" s="67" customFormat="1" ht="22.5" customHeight="1" x14ac:dyDescent="0.15">
      <c r="A25" s="58">
        <v>12</v>
      </c>
      <c r="B25" s="48"/>
      <c r="C25" s="21" t="str">
        <f>IF(患者1!AN25&lt;&gt;TRUE,患者1!C25,"")</f>
        <v/>
      </c>
      <c r="D25" s="22" t="str">
        <f>IF(患者1!AN25&lt;&gt;TRUE,患者1!D25,"")</f>
        <v/>
      </c>
      <c r="E25" s="23" t="s">
        <v>35</v>
      </c>
      <c r="F25" s="24" t="str">
        <f>IF(患者1!AN25&lt;&gt;TRUE,患者1!F25,"")</f>
        <v/>
      </c>
      <c r="G25" s="25"/>
      <c r="H25" s="96" t="str">
        <f>IF(患者1!AN25&lt;&gt;TRUE,患者1!H25,"")</f>
        <v/>
      </c>
      <c r="I25" s="97"/>
      <c r="J25" s="98"/>
      <c r="K25" s="99"/>
      <c r="L25" s="99"/>
      <c r="M25" s="99"/>
      <c r="N25" s="100"/>
      <c r="O25" s="98"/>
      <c r="P25" s="100"/>
      <c r="Q25" s="63"/>
      <c r="R25" s="63"/>
      <c r="S25" s="63"/>
      <c r="T25" s="63"/>
      <c r="U25" s="63"/>
      <c r="V25" s="63"/>
      <c r="W25" s="63"/>
      <c r="X25" s="63"/>
      <c r="Y25" s="63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 t="b">
        <f t="shared" si="4"/>
        <v>0</v>
      </c>
      <c r="AO25" s="67" t="b">
        <f t="shared" si="5"/>
        <v>0</v>
      </c>
      <c r="AR25" s="67" t="b">
        <f t="shared" si="3"/>
        <v>0</v>
      </c>
      <c r="AU25" s="39" t="b">
        <f>患者1!AU25</f>
        <v>0</v>
      </c>
      <c r="AV25" s="39" t="b">
        <f>患者1!AV25</f>
        <v>0</v>
      </c>
      <c r="AW25" s="67" t="str">
        <f t="shared" si="6"/>
        <v/>
      </c>
      <c r="AY25" s="39"/>
      <c r="AZ25" s="39">
        <f t="shared" si="8"/>
        <v>1</v>
      </c>
      <c r="BA25" s="39">
        <f t="shared" si="8"/>
        <v>1</v>
      </c>
      <c r="BB25" s="39" t="s">
        <v>38</v>
      </c>
      <c r="BK25" s="67" t="s">
        <v>42</v>
      </c>
    </row>
    <row r="26" spans="1:63" s="67" customFormat="1" ht="22.5" customHeight="1" x14ac:dyDescent="0.15">
      <c r="A26" s="58">
        <v>13</v>
      </c>
      <c r="B26" s="48"/>
      <c r="C26" s="21" t="str">
        <f>IF(患者1!AN26&lt;&gt;TRUE,患者1!C26,"")</f>
        <v/>
      </c>
      <c r="D26" s="22" t="str">
        <f>IF(患者1!AN26&lt;&gt;TRUE,患者1!D26,"")</f>
        <v/>
      </c>
      <c r="E26" s="23" t="s">
        <v>35</v>
      </c>
      <c r="F26" s="24" t="str">
        <f>IF(患者1!AN26&lt;&gt;TRUE,患者1!F26,"")</f>
        <v/>
      </c>
      <c r="G26" s="25"/>
      <c r="H26" s="96" t="str">
        <f>IF(患者1!AN26&lt;&gt;TRUE,患者1!H26,"")</f>
        <v/>
      </c>
      <c r="I26" s="97"/>
      <c r="J26" s="98"/>
      <c r="K26" s="99"/>
      <c r="L26" s="99"/>
      <c r="M26" s="99"/>
      <c r="N26" s="100"/>
      <c r="O26" s="98"/>
      <c r="P26" s="100"/>
      <c r="Q26" s="63"/>
      <c r="R26" s="63"/>
      <c r="S26" s="63"/>
      <c r="T26" s="63"/>
      <c r="U26" s="63"/>
      <c r="V26" s="63"/>
      <c r="W26" s="63"/>
      <c r="X26" s="63"/>
      <c r="Y26" s="63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 t="b">
        <f t="shared" si="4"/>
        <v>0</v>
      </c>
      <c r="AO26" s="67" t="b">
        <f t="shared" si="5"/>
        <v>0</v>
      </c>
      <c r="AR26" s="67" t="b">
        <f t="shared" si="3"/>
        <v>0</v>
      </c>
      <c r="AU26" s="39" t="b">
        <f>患者1!AU26</f>
        <v>0</v>
      </c>
      <c r="AV26" s="39" t="b">
        <f>患者1!AV26</f>
        <v>0</v>
      </c>
      <c r="AW26" s="67" t="str">
        <f t="shared" si="6"/>
        <v/>
      </c>
      <c r="AY26" s="39"/>
      <c r="AZ26" s="39">
        <f t="shared" si="8"/>
        <v>1</v>
      </c>
      <c r="BA26" s="39">
        <f t="shared" si="8"/>
        <v>1</v>
      </c>
      <c r="BB26" s="39" t="s">
        <v>38</v>
      </c>
      <c r="BK26" s="67" t="s">
        <v>42</v>
      </c>
    </row>
    <row r="27" spans="1:63" s="67" customFormat="1" ht="22.5" customHeight="1" x14ac:dyDescent="0.15">
      <c r="A27" s="58">
        <v>14</v>
      </c>
      <c r="B27" s="48"/>
      <c r="C27" s="21" t="str">
        <f>IF(患者1!AN27&lt;&gt;TRUE,患者1!C27,"")</f>
        <v/>
      </c>
      <c r="D27" s="22" t="str">
        <f>IF(患者1!AN27&lt;&gt;TRUE,患者1!D27,"")</f>
        <v/>
      </c>
      <c r="E27" s="23" t="s">
        <v>35</v>
      </c>
      <c r="F27" s="24" t="str">
        <f>IF(患者1!AN27&lt;&gt;TRUE,患者1!F27,"")</f>
        <v/>
      </c>
      <c r="G27" s="25"/>
      <c r="H27" s="96" t="str">
        <f>IF(患者1!AN27&lt;&gt;TRUE,患者1!H27,"")</f>
        <v/>
      </c>
      <c r="I27" s="97"/>
      <c r="J27" s="98"/>
      <c r="K27" s="99"/>
      <c r="L27" s="99"/>
      <c r="M27" s="99"/>
      <c r="N27" s="100"/>
      <c r="O27" s="98"/>
      <c r="P27" s="100"/>
      <c r="Q27" s="63"/>
      <c r="R27" s="63"/>
      <c r="S27" s="63"/>
      <c r="T27" s="63"/>
      <c r="U27" s="63"/>
      <c r="V27" s="63"/>
      <c r="W27" s="63"/>
      <c r="X27" s="63"/>
      <c r="Y27" s="63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 t="b">
        <f t="shared" si="4"/>
        <v>0</v>
      </c>
      <c r="AO27" s="67" t="b">
        <f t="shared" si="5"/>
        <v>0</v>
      </c>
      <c r="AR27" s="67" t="b">
        <f t="shared" si="3"/>
        <v>0</v>
      </c>
      <c r="AU27" s="39" t="b">
        <f>患者1!AU27</f>
        <v>0</v>
      </c>
      <c r="AV27" s="39" t="b">
        <f>患者1!AV27</f>
        <v>0</v>
      </c>
      <c r="AW27" s="67" t="str">
        <f t="shared" si="6"/>
        <v/>
      </c>
      <c r="AY27" s="39"/>
      <c r="AZ27" s="39">
        <f t="shared" si="8"/>
        <v>1</v>
      </c>
      <c r="BA27" s="39">
        <f t="shared" si="8"/>
        <v>1</v>
      </c>
      <c r="BB27" s="39" t="s">
        <v>38</v>
      </c>
      <c r="BK27" s="67" t="s">
        <v>42</v>
      </c>
    </row>
    <row r="28" spans="1:63" s="67" customFormat="1" ht="22.5" customHeight="1" x14ac:dyDescent="0.15">
      <c r="A28" s="58">
        <v>15</v>
      </c>
      <c r="B28" s="48"/>
      <c r="C28" s="21" t="str">
        <f>IF(患者1!AN28&lt;&gt;TRUE,患者1!C28,"")</f>
        <v/>
      </c>
      <c r="D28" s="22" t="str">
        <f>IF(患者1!AN28&lt;&gt;TRUE,患者1!D28,"")</f>
        <v/>
      </c>
      <c r="E28" s="23" t="s">
        <v>35</v>
      </c>
      <c r="F28" s="24" t="str">
        <f>IF(患者1!AN28&lt;&gt;TRUE,患者1!F28,"")</f>
        <v/>
      </c>
      <c r="G28" s="25"/>
      <c r="H28" s="96" t="str">
        <f>IF(患者1!AN28&lt;&gt;TRUE,患者1!H28,"")</f>
        <v/>
      </c>
      <c r="I28" s="97"/>
      <c r="J28" s="98"/>
      <c r="K28" s="99"/>
      <c r="L28" s="99"/>
      <c r="M28" s="99"/>
      <c r="N28" s="100"/>
      <c r="O28" s="98"/>
      <c r="P28" s="100"/>
      <c r="Q28" s="63"/>
      <c r="R28" s="63"/>
      <c r="S28" s="63"/>
      <c r="T28" s="63"/>
      <c r="U28" s="63"/>
      <c r="V28" s="63"/>
      <c r="W28" s="63"/>
      <c r="X28" s="63"/>
      <c r="Y28" s="63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 t="b">
        <f t="shared" si="4"/>
        <v>0</v>
      </c>
      <c r="AO28" s="67" t="b">
        <f t="shared" si="5"/>
        <v>0</v>
      </c>
      <c r="AR28" s="67" t="b">
        <f t="shared" si="3"/>
        <v>0</v>
      </c>
      <c r="AU28" s="39" t="b">
        <f>患者1!AU28</f>
        <v>0</v>
      </c>
      <c r="AV28" s="39" t="b">
        <f>患者1!AV28</f>
        <v>0</v>
      </c>
      <c r="AW28" s="67" t="str">
        <f t="shared" si="6"/>
        <v/>
      </c>
      <c r="AY28" s="39"/>
      <c r="AZ28" s="39">
        <f t="shared" si="8"/>
        <v>1</v>
      </c>
      <c r="BA28" s="39">
        <f t="shared" si="8"/>
        <v>1</v>
      </c>
      <c r="BB28" s="39" t="s">
        <v>38</v>
      </c>
      <c r="BK28" s="67" t="s">
        <v>42</v>
      </c>
    </row>
    <row r="29" spans="1:63" s="67" customFormat="1" ht="22.5" customHeight="1" x14ac:dyDescent="0.15">
      <c r="A29" s="58">
        <v>16</v>
      </c>
      <c r="B29" s="48"/>
      <c r="C29" s="21" t="str">
        <f>IF(患者1!AN29&lt;&gt;TRUE,患者1!C29,"")</f>
        <v/>
      </c>
      <c r="D29" s="22" t="str">
        <f>IF(患者1!AN29&lt;&gt;TRUE,患者1!D29,"")</f>
        <v/>
      </c>
      <c r="E29" s="23" t="s">
        <v>35</v>
      </c>
      <c r="F29" s="24" t="str">
        <f>IF(患者1!AN29&lt;&gt;TRUE,患者1!F29,"")</f>
        <v/>
      </c>
      <c r="G29" s="25"/>
      <c r="H29" s="96" t="str">
        <f>IF(患者1!AN29&lt;&gt;TRUE,患者1!H29,"")</f>
        <v/>
      </c>
      <c r="I29" s="97"/>
      <c r="J29" s="98"/>
      <c r="K29" s="99"/>
      <c r="L29" s="99"/>
      <c r="M29" s="99"/>
      <c r="N29" s="100"/>
      <c r="O29" s="98"/>
      <c r="P29" s="100"/>
      <c r="Q29" s="63"/>
      <c r="R29" s="63"/>
      <c r="S29" s="63"/>
      <c r="T29" s="63"/>
      <c r="U29" s="63"/>
      <c r="V29" s="63"/>
      <c r="W29" s="63"/>
      <c r="X29" s="63"/>
      <c r="Y29" s="63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 t="b">
        <f t="shared" si="4"/>
        <v>0</v>
      </c>
      <c r="AO29" s="67" t="b">
        <f t="shared" si="5"/>
        <v>0</v>
      </c>
      <c r="AR29" s="67" t="b">
        <f t="shared" si="3"/>
        <v>0</v>
      </c>
      <c r="AU29" s="39" t="b">
        <f>患者1!AU29</f>
        <v>0</v>
      </c>
      <c r="AV29" s="39" t="b">
        <f>患者1!AV29</f>
        <v>0</v>
      </c>
      <c r="AW29" s="67" t="str">
        <f t="shared" si="6"/>
        <v/>
      </c>
      <c r="AY29" s="39"/>
      <c r="AZ29" s="39">
        <f t="shared" si="8"/>
        <v>1</v>
      </c>
      <c r="BA29" s="39">
        <f t="shared" si="8"/>
        <v>1</v>
      </c>
      <c r="BB29" s="39" t="s">
        <v>38</v>
      </c>
      <c r="BK29" s="67" t="s">
        <v>42</v>
      </c>
    </row>
    <row r="30" spans="1:63" s="67" customFormat="1" ht="22.5" customHeight="1" x14ac:dyDescent="0.15">
      <c r="A30" s="58">
        <v>17</v>
      </c>
      <c r="B30" s="48"/>
      <c r="C30" s="21" t="str">
        <f>IF(患者1!AN30&lt;&gt;TRUE,患者1!C30,"")</f>
        <v/>
      </c>
      <c r="D30" s="22" t="str">
        <f>IF(患者1!AN30&lt;&gt;TRUE,患者1!D30,"")</f>
        <v/>
      </c>
      <c r="E30" s="23" t="s">
        <v>35</v>
      </c>
      <c r="F30" s="24" t="str">
        <f>IF(患者1!AN30&lt;&gt;TRUE,患者1!F30,"")</f>
        <v/>
      </c>
      <c r="G30" s="25"/>
      <c r="H30" s="96" t="str">
        <f>IF(患者1!AN30&lt;&gt;TRUE,患者1!H30,"")</f>
        <v/>
      </c>
      <c r="I30" s="97"/>
      <c r="J30" s="98"/>
      <c r="K30" s="99"/>
      <c r="L30" s="99"/>
      <c r="M30" s="99"/>
      <c r="N30" s="100"/>
      <c r="O30" s="98"/>
      <c r="P30" s="100"/>
      <c r="Q30" s="63"/>
      <c r="R30" s="63"/>
      <c r="S30" s="63"/>
      <c r="T30" s="63"/>
      <c r="U30" s="63"/>
      <c r="V30" s="63"/>
      <c r="W30" s="63"/>
      <c r="X30" s="63"/>
      <c r="Y30" s="63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 t="b">
        <f t="shared" si="4"/>
        <v>0</v>
      </c>
      <c r="AO30" s="67" t="b">
        <f t="shared" si="5"/>
        <v>0</v>
      </c>
      <c r="AR30" s="67" t="b">
        <f t="shared" si="3"/>
        <v>0</v>
      </c>
      <c r="AU30" s="39" t="b">
        <f>患者1!AU30</f>
        <v>0</v>
      </c>
      <c r="AV30" s="39" t="b">
        <f>患者1!AV30</f>
        <v>0</v>
      </c>
      <c r="AW30" s="67" t="str">
        <f t="shared" si="6"/>
        <v/>
      </c>
      <c r="AY30" s="39"/>
      <c r="AZ30" s="39">
        <f t="shared" si="8"/>
        <v>1</v>
      </c>
      <c r="BA30" s="39">
        <f t="shared" si="8"/>
        <v>1</v>
      </c>
      <c r="BB30" s="39" t="s">
        <v>38</v>
      </c>
      <c r="BK30" s="67" t="s">
        <v>42</v>
      </c>
    </row>
    <row r="31" spans="1:63" s="67" customFormat="1" ht="22.5" customHeight="1" x14ac:dyDescent="0.15">
      <c r="A31" s="58">
        <v>18</v>
      </c>
      <c r="B31" s="48"/>
      <c r="C31" s="21" t="str">
        <f>IF(患者1!AN31&lt;&gt;TRUE,患者1!C31,"")</f>
        <v/>
      </c>
      <c r="D31" s="22" t="str">
        <f>IF(患者1!AN31&lt;&gt;TRUE,患者1!D31,"")</f>
        <v/>
      </c>
      <c r="E31" s="23" t="s">
        <v>35</v>
      </c>
      <c r="F31" s="24" t="str">
        <f>IF(患者1!AN31&lt;&gt;TRUE,患者1!F31,"")</f>
        <v/>
      </c>
      <c r="G31" s="25"/>
      <c r="H31" s="96" t="str">
        <f>IF(患者1!AN31&lt;&gt;TRUE,患者1!H31,"")</f>
        <v/>
      </c>
      <c r="I31" s="97"/>
      <c r="J31" s="98"/>
      <c r="K31" s="99"/>
      <c r="L31" s="99"/>
      <c r="M31" s="99"/>
      <c r="N31" s="100"/>
      <c r="O31" s="98"/>
      <c r="P31" s="100"/>
      <c r="Q31" s="63"/>
      <c r="R31" s="63"/>
      <c r="S31" s="63"/>
      <c r="T31" s="63"/>
      <c r="U31" s="63"/>
      <c r="V31" s="63"/>
      <c r="W31" s="63"/>
      <c r="X31" s="63"/>
      <c r="Y31" s="63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 t="b">
        <f t="shared" si="4"/>
        <v>0</v>
      </c>
      <c r="AO31" s="67" t="b">
        <f t="shared" si="5"/>
        <v>0</v>
      </c>
      <c r="AR31" s="67" t="b">
        <f t="shared" si="3"/>
        <v>0</v>
      </c>
      <c r="AU31" s="39" t="b">
        <f>患者1!AU31</f>
        <v>0</v>
      </c>
      <c r="AV31" s="39" t="b">
        <f>患者1!AV31</f>
        <v>0</v>
      </c>
      <c r="AW31" s="67" t="str">
        <f t="shared" si="6"/>
        <v/>
      </c>
      <c r="AY31" s="39"/>
      <c r="AZ31" s="39">
        <f t="shared" si="8"/>
        <v>1</v>
      </c>
      <c r="BA31" s="39">
        <f t="shared" si="8"/>
        <v>1</v>
      </c>
      <c r="BB31" s="39" t="s">
        <v>38</v>
      </c>
      <c r="BK31" s="67" t="s">
        <v>42</v>
      </c>
    </row>
    <row r="32" spans="1:63" s="67" customFormat="1" ht="22.5" customHeight="1" x14ac:dyDescent="0.15">
      <c r="A32" s="58">
        <v>19</v>
      </c>
      <c r="B32" s="48"/>
      <c r="C32" s="21" t="str">
        <f>IF(患者1!AN32&lt;&gt;TRUE,患者1!C32,"")</f>
        <v/>
      </c>
      <c r="D32" s="22" t="str">
        <f>IF(患者1!AN32&lt;&gt;TRUE,患者1!D32,"")</f>
        <v/>
      </c>
      <c r="E32" s="23" t="s">
        <v>35</v>
      </c>
      <c r="F32" s="24" t="str">
        <f>IF(患者1!AN32&lt;&gt;TRUE,患者1!F32,"")</f>
        <v/>
      </c>
      <c r="G32" s="25"/>
      <c r="H32" s="96" t="str">
        <f>IF(患者1!AN32&lt;&gt;TRUE,患者1!H32,"")</f>
        <v/>
      </c>
      <c r="I32" s="97"/>
      <c r="J32" s="98"/>
      <c r="K32" s="99"/>
      <c r="L32" s="99"/>
      <c r="M32" s="99"/>
      <c r="N32" s="100"/>
      <c r="O32" s="98"/>
      <c r="P32" s="100"/>
      <c r="Q32" s="63"/>
      <c r="R32" s="63"/>
      <c r="S32" s="63"/>
      <c r="T32" s="63"/>
      <c r="U32" s="63"/>
      <c r="V32" s="63"/>
      <c r="W32" s="63"/>
      <c r="X32" s="63"/>
      <c r="Y32" s="63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 t="b">
        <f t="shared" si="4"/>
        <v>0</v>
      </c>
      <c r="AO32" s="67" t="b">
        <f t="shared" si="5"/>
        <v>0</v>
      </c>
      <c r="AR32" s="67" t="b">
        <f t="shared" si="3"/>
        <v>0</v>
      </c>
      <c r="AU32" s="39" t="b">
        <f>患者1!AU32</f>
        <v>0</v>
      </c>
      <c r="AV32" s="39" t="b">
        <f>患者1!AV32</f>
        <v>0</v>
      </c>
      <c r="AW32" s="67" t="str">
        <f t="shared" si="6"/>
        <v/>
      </c>
      <c r="AY32" s="39"/>
      <c r="AZ32" s="39">
        <f t="shared" si="8"/>
        <v>1</v>
      </c>
      <c r="BA32" s="39">
        <f t="shared" si="8"/>
        <v>1</v>
      </c>
      <c r="BB32" s="39" t="s">
        <v>38</v>
      </c>
      <c r="BK32" s="67" t="s">
        <v>42</v>
      </c>
    </row>
    <row r="33" spans="1:63" ht="22.5" customHeight="1" x14ac:dyDescent="0.15">
      <c r="A33" s="58">
        <v>20</v>
      </c>
      <c r="B33" s="48"/>
      <c r="C33" s="21" t="str">
        <f>IF(患者1!AN33&lt;&gt;TRUE,患者1!C33,"")</f>
        <v/>
      </c>
      <c r="D33" s="22" t="str">
        <f>IF(患者1!AN33&lt;&gt;TRUE,患者1!D33,"")</f>
        <v/>
      </c>
      <c r="E33" s="23" t="s">
        <v>35</v>
      </c>
      <c r="F33" s="24" t="str">
        <f>IF(患者1!AN33&lt;&gt;TRUE,患者1!F33,"")</f>
        <v/>
      </c>
      <c r="G33" s="25"/>
      <c r="H33" s="96" t="str">
        <f>IF(患者1!AN33&lt;&gt;TRUE,患者1!H33,"")</f>
        <v/>
      </c>
      <c r="I33" s="97"/>
      <c r="J33" s="98"/>
      <c r="K33" s="99"/>
      <c r="L33" s="99"/>
      <c r="M33" s="99"/>
      <c r="N33" s="100"/>
      <c r="O33" s="98"/>
      <c r="P33" s="100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 t="b">
        <f t="shared" si="4"/>
        <v>0</v>
      </c>
      <c r="AO33" s="67" t="b">
        <f t="shared" si="5"/>
        <v>0</v>
      </c>
      <c r="AR33" s="67" t="b">
        <f t="shared" si="3"/>
        <v>0</v>
      </c>
      <c r="AU33" s="39" t="b">
        <f>患者1!AU33</f>
        <v>0</v>
      </c>
      <c r="AV33" s="39" t="b">
        <f>患者1!AV33</f>
        <v>0</v>
      </c>
      <c r="AW33" s="67" t="str">
        <f t="shared" si="6"/>
        <v/>
      </c>
      <c r="AY33" s="39"/>
      <c r="AZ33" s="39">
        <f t="shared" si="8"/>
        <v>1</v>
      </c>
      <c r="BA33" s="39">
        <f t="shared" si="8"/>
        <v>1</v>
      </c>
      <c r="BK33" s="67" t="s">
        <v>42</v>
      </c>
    </row>
    <row r="34" spans="1:63" ht="30" customHeight="1" x14ac:dyDescent="0.15">
      <c r="C34" s="65" t="s">
        <v>18</v>
      </c>
      <c r="D34" s="52">
        <f>患者1!D34</f>
        <v>0</v>
      </c>
      <c r="E34" s="52" t="s">
        <v>19</v>
      </c>
      <c r="AD34" s="39"/>
      <c r="AE34" s="39"/>
      <c r="AF34" s="39"/>
      <c r="AG34" s="39"/>
      <c r="AH34" s="39"/>
      <c r="AI34" s="39"/>
      <c r="AN34" s="39"/>
      <c r="BK34" s="67" t="s">
        <v>42</v>
      </c>
    </row>
    <row r="35" spans="1:63" ht="27.75" customHeight="1" x14ac:dyDescent="0.15">
      <c r="H35" s="53" t="s">
        <v>20</v>
      </c>
      <c r="I35" s="26">
        <f>患者1!I35</f>
        <v>0</v>
      </c>
      <c r="J35" s="54" t="s">
        <v>21</v>
      </c>
      <c r="Z35" s="101" t="str">
        <f>AF39</f>
        <v/>
      </c>
      <c r="AA35" s="101"/>
      <c r="AB35" s="101"/>
      <c r="AC35" s="101"/>
      <c r="AD35" s="39"/>
      <c r="AE35" s="39"/>
      <c r="AF35" s="39"/>
      <c r="AG35" s="39"/>
      <c r="AH35" s="39"/>
      <c r="AI35" s="39"/>
      <c r="AN35" s="39"/>
      <c r="BK35" s="67" t="s">
        <v>42</v>
      </c>
    </row>
    <row r="36" spans="1:63" x14ac:dyDescent="0.15">
      <c r="R36" s="55"/>
      <c r="Z36" s="101"/>
      <c r="AA36" s="101"/>
      <c r="AB36" s="101"/>
      <c r="AC36" s="101"/>
      <c r="AD36" s="39"/>
      <c r="AE36" s="39"/>
      <c r="AF36" s="39"/>
      <c r="AG36" s="39"/>
      <c r="AH36" s="39"/>
      <c r="AI36" s="39"/>
      <c r="AN36" s="39"/>
      <c r="BK36" s="67" t="s">
        <v>42</v>
      </c>
    </row>
    <row r="37" spans="1:63" ht="13.5" customHeight="1" x14ac:dyDescent="0.15">
      <c r="R37" s="55"/>
      <c r="Z37" s="101"/>
      <c r="AA37" s="101"/>
      <c r="AB37" s="101"/>
      <c r="AC37" s="101"/>
      <c r="AD37" s="39"/>
      <c r="AE37" s="39"/>
      <c r="AF37" s="39" t="str">
        <f>AF2&amp;CHAR(10) &amp; AF3&amp;CHAR(10) &amp; AF4&amp;CHAR(10) &amp; AF5&amp;CHAR(10) &amp; AF6&amp;CHAR(10) &amp; AF9&amp;CHAR(10) &amp; AF10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</v>
      </c>
      <c r="AG37" s="39"/>
      <c r="AH37" s="39"/>
      <c r="AI37" s="39"/>
      <c r="AN37" s="39"/>
      <c r="BK37" s="67" t="s">
        <v>42</v>
      </c>
    </row>
    <row r="38" spans="1:63" ht="13.5" customHeight="1" x14ac:dyDescent="0.15">
      <c r="R38" s="55"/>
      <c r="Z38" s="101"/>
      <c r="AA38" s="101"/>
      <c r="AB38" s="101"/>
      <c r="AC38" s="101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Y38" s="39"/>
      <c r="AZ38" s="39"/>
      <c r="BA38" s="39"/>
      <c r="BB38" s="39"/>
      <c r="BC38" s="39"/>
      <c r="BD38" s="39"/>
      <c r="BE38" s="39"/>
      <c r="BG38" s="39"/>
      <c r="BH38" s="39"/>
      <c r="BI38" s="39"/>
      <c r="BJ38" s="39"/>
      <c r="BK38" s="67" t="s">
        <v>42</v>
      </c>
    </row>
    <row r="39" spans="1:63" ht="13.5" customHeight="1" x14ac:dyDescent="0.15">
      <c r="R39" s="55"/>
      <c r="Z39" s="101"/>
      <c r="AA39" s="101"/>
      <c r="AB39" s="101"/>
      <c r="AC39" s="101"/>
      <c r="AD39" s="39"/>
      <c r="AE39" s="39"/>
      <c r="AF39" s="39" t="str">
        <f>患者1!AF39</f>
        <v/>
      </c>
      <c r="AG39" s="39" t="str">
        <f>患者1!AG39</f>
        <v/>
      </c>
      <c r="AH39" s="39" t="str">
        <f>患者1!AH39</f>
        <v/>
      </c>
      <c r="AI39" s="39" t="str">
        <f>患者1!AI39</f>
        <v/>
      </c>
      <c r="AN39" s="39"/>
      <c r="AY39" s="39"/>
      <c r="AZ39" s="39"/>
      <c r="BA39" s="39"/>
      <c r="BB39" s="39"/>
      <c r="BC39" s="39"/>
      <c r="BD39" s="39"/>
      <c r="BE39" s="39"/>
      <c r="BG39" s="39"/>
      <c r="BH39" s="39"/>
      <c r="BI39" s="39"/>
      <c r="BJ39" s="39"/>
      <c r="BK39" s="67" t="s">
        <v>42</v>
      </c>
    </row>
    <row r="40" spans="1:63" ht="13.5" customHeight="1" x14ac:dyDescent="0.15">
      <c r="R40" s="55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Y40" s="39"/>
      <c r="AZ40" s="39"/>
      <c r="BA40" s="39"/>
      <c r="BB40" s="39"/>
      <c r="BC40" s="39"/>
      <c r="BD40" s="39"/>
      <c r="BE40" s="39"/>
      <c r="BG40" s="39"/>
      <c r="BH40" s="39"/>
      <c r="BI40" s="39"/>
      <c r="BJ40" s="39"/>
      <c r="BK40" s="67" t="s">
        <v>42</v>
      </c>
    </row>
    <row r="41" spans="1:63" ht="13.5" customHeight="1" x14ac:dyDescent="0.15">
      <c r="R41" s="55"/>
      <c r="AA41" s="39"/>
      <c r="AD41" s="39"/>
      <c r="AE41" s="39"/>
      <c r="AF41" s="39" t="str">
        <f>AF12&amp;AF39</f>
        <v>※「患者氏名（同一建物居住者）」　</v>
      </c>
      <c r="AG41" s="39" t="str">
        <f t="shared" ref="AG41:AI41" si="9">AG12&amp;AG39</f>
        <v>※「診療時間（開始時刻及び終了時間）」　</v>
      </c>
      <c r="AH41" s="39" t="str">
        <f t="shared" si="9"/>
        <v>※「診療場所」　</v>
      </c>
      <c r="AI41" s="39" t="str">
        <f t="shared" si="9"/>
        <v>※「在宅訪問診療料２、往診料」　</v>
      </c>
      <c r="AN41" s="39"/>
      <c r="AY41" s="39"/>
      <c r="AZ41" s="39"/>
      <c r="BA41" s="39"/>
      <c r="BB41" s="39"/>
      <c r="BC41" s="39"/>
      <c r="BD41" s="39"/>
      <c r="BE41" s="39"/>
      <c r="BG41" s="39"/>
      <c r="BH41" s="39"/>
      <c r="BI41" s="39"/>
      <c r="BJ41" s="39"/>
      <c r="BK41" s="67" t="s">
        <v>42</v>
      </c>
    </row>
    <row r="42" spans="1:63" ht="13.5" customHeight="1" x14ac:dyDescent="0.15">
      <c r="R42" s="55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Y42" s="39"/>
      <c r="AZ42" s="39"/>
      <c r="BA42" s="39"/>
      <c r="BB42" s="39"/>
      <c r="BC42" s="39"/>
      <c r="BD42" s="39"/>
      <c r="BE42" s="39"/>
      <c r="BG42" s="39"/>
      <c r="BH42" s="39"/>
      <c r="BI42" s="39"/>
      <c r="BJ42" s="39"/>
      <c r="BK42" s="67" t="s">
        <v>42</v>
      </c>
    </row>
    <row r="43" spans="1:63" ht="13.5" customHeight="1" x14ac:dyDescent="0.15">
      <c r="R43" s="55"/>
      <c r="Z43" s="67" t="str">
        <f>"※「診療人数合計」　"&amp;D34&amp;"人　"</f>
        <v>※「診療人数合計」　0人　</v>
      </c>
      <c r="AA43" s="67" t="str">
        <f>"※「主治医氏名」　"&amp;I35&amp;"　"</f>
        <v>※「主治医氏名」　0　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Y43" s="39"/>
      <c r="AZ43" s="39"/>
      <c r="BA43" s="39"/>
      <c r="BB43" s="39"/>
      <c r="BC43" s="39"/>
      <c r="BD43" s="39"/>
      <c r="BE43" s="39"/>
      <c r="BG43" s="39"/>
      <c r="BH43" s="39"/>
      <c r="BI43" s="39"/>
      <c r="BJ43" s="39"/>
      <c r="BK43" s="67" t="s">
        <v>42</v>
      </c>
    </row>
    <row r="44" spans="1:63" ht="13.5" customHeight="1" x14ac:dyDescent="0.15">
      <c r="R44" s="55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Y44" s="39"/>
      <c r="AZ44" s="39"/>
      <c r="BA44" s="39"/>
      <c r="BB44" s="39"/>
      <c r="BC44" s="39"/>
      <c r="BD44" s="39"/>
      <c r="BE44" s="39"/>
      <c r="BG44" s="39"/>
      <c r="BH44" s="39"/>
      <c r="BI44" s="39"/>
      <c r="BJ44" s="39"/>
      <c r="BK44" s="67" t="s">
        <v>42</v>
      </c>
    </row>
    <row r="45" spans="1:63" ht="13.5" customHeight="1" x14ac:dyDescent="0.15">
      <c r="R45" s="55"/>
      <c r="Z45" s="67" t="str">
        <f>Z43&amp;CHAR(10) &amp; AA43</f>
        <v>※「診療人数合計」　0人　
※「主治医氏名」　0　</v>
      </c>
      <c r="AA45" s="39"/>
      <c r="AB45" s="39"/>
      <c r="AC45" s="39"/>
      <c r="AD45" s="39"/>
      <c r="AE45" s="39"/>
      <c r="AF45" s="39" t="str">
        <f>DBCS(Z45)</f>
        <v>※「診療人数合計」　０人　
※「主治医氏名」　０　</v>
      </c>
      <c r="AG45" s="39"/>
      <c r="AH45" s="39"/>
      <c r="AI45" s="39"/>
      <c r="AJ45" s="39"/>
      <c r="AK45" s="39"/>
      <c r="AL45" s="39"/>
      <c r="AM45" s="39"/>
      <c r="AN45" s="39"/>
      <c r="AY45" s="39"/>
      <c r="AZ45" s="39"/>
      <c r="BA45" s="39"/>
      <c r="BB45" s="39"/>
      <c r="BC45" s="39"/>
      <c r="BD45" s="39"/>
      <c r="BE45" s="39"/>
      <c r="BG45" s="39"/>
      <c r="BH45" s="39"/>
      <c r="BI45" s="39"/>
      <c r="BJ45" s="39"/>
      <c r="BK45" s="67" t="s">
        <v>42</v>
      </c>
    </row>
    <row r="46" spans="1:63" ht="13.5" customHeight="1" x14ac:dyDescent="0.15">
      <c r="R46" s="55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Y46" s="39"/>
      <c r="AZ46" s="39"/>
      <c r="BA46" s="39"/>
      <c r="BB46" s="39"/>
      <c r="BC46" s="39"/>
      <c r="BD46" s="39"/>
      <c r="BE46" s="39"/>
      <c r="BG46" s="39"/>
      <c r="BH46" s="39"/>
      <c r="BI46" s="39"/>
      <c r="BJ46" s="39"/>
      <c r="BK46" s="67" t="s">
        <v>42</v>
      </c>
    </row>
    <row r="47" spans="1:63" ht="13.5" customHeight="1" x14ac:dyDescent="0.15">
      <c r="R47" s="55"/>
      <c r="Z47" s="39"/>
      <c r="AA47" s="39"/>
      <c r="AB47" s="39"/>
      <c r="AC47" s="39"/>
      <c r="AD47" s="39"/>
      <c r="AE47" s="39"/>
      <c r="AF47" s="39" t="str">
        <f>AF37&amp;CHAR(10) &amp;AF41&amp;CHAR(10) &amp;AG41&amp;CHAR(10) &amp;AH41&amp;CHAR(10) &amp;AI41&amp;CHAR(10) &amp;AF45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AG47" s="39"/>
      <c r="AH47" s="39"/>
      <c r="AI47" s="39"/>
      <c r="AJ47" s="39"/>
      <c r="AK47" s="39"/>
      <c r="AL47" s="39"/>
      <c r="AM47" s="39"/>
      <c r="AN47" s="39"/>
      <c r="AY47" s="39"/>
      <c r="AZ47" s="39"/>
      <c r="BA47" s="39"/>
      <c r="BB47" s="39"/>
      <c r="BC47" s="39"/>
      <c r="BD47" s="39"/>
      <c r="BE47" s="39"/>
      <c r="BG47" s="39"/>
      <c r="BH47" s="39"/>
      <c r="BI47" s="39"/>
      <c r="BJ47" s="39"/>
      <c r="BK47" s="67" t="s">
        <v>42</v>
      </c>
    </row>
    <row r="48" spans="1:63" ht="13.5" customHeight="1" x14ac:dyDescent="0.15">
      <c r="R48" s="55"/>
      <c r="AY48" s="39"/>
      <c r="AZ48" s="39"/>
      <c r="BA48" s="39"/>
      <c r="BB48" s="39"/>
      <c r="BC48" s="39"/>
      <c r="BD48" s="39"/>
      <c r="BE48" s="39"/>
      <c r="BG48" s="39"/>
      <c r="BH48" s="39"/>
      <c r="BI48" s="39"/>
      <c r="BJ48" s="39"/>
      <c r="BK48" s="39"/>
    </row>
    <row r="49" spans="18:63" ht="13.5" customHeight="1" x14ac:dyDescent="0.15">
      <c r="R49" s="55"/>
      <c r="AY49" s="39"/>
      <c r="AZ49" s="39"/>
      <c r="BA49" s="39"/>
      <c r="BB49" s="39"/>
      <c r="BC49" s="39"/>
      <c r="BD49" s="39"/>
      <c r="BE49" s="39"/>
      <c r="BG49" s="39"/>
      <c r="BH49" s="39"/>
      <c r="BI49" s="39"/>
      <c r="BJ49" s="39"/>
      <c r="BK49" s="39"/>
    </row>
    <row r="50" spans="18:63" ht="13.5" customHeight="1" x14ac:dyDescent="0.15">
      <c r="R50" s="55"/>
      <c r="AY50" s="39"/>
      <c r="AZ50" s="39"/>
      <c r="BA50" s="39"/>
      <c r="BB50" s="39"/>
      <c r="BC50" s="39"/>
      <c r="BD50" s="39"/>
      <c r="BE50" s="39"/>
      <c r="BG50" s="39"/>
      <c r="BH50" s="39"/>
      <c r="BI50" s="39"/>
      <c r="BJ50" s="39"/>
      <c r="BK50" s="39"/>
    </row>
    <row r="51" spans="18:63" x14ac:dyDescent="0.15">
      <c r="R51" s="55"/>
    </row>
    <row r="52" spans="18:63" x14ac:dyDescent="0.15">
      <c r="R52" s="55"/>
    </row>
    <row r="53" spans="18:63" x14ac:dyDescent="0.15">
      <c r="R53" s="55"/>
    </row>
    <row r="54" spans="18:63" x14ac:dyDescent="0.15">
      <c r="R54" s="55"/>
    </row>
    <row r="55" spans="18:63" x14ac:dyDescent="0.15">
      <c r="R55" s="55"/>
    </row>
    <row r="56" spans="18:63" x14ac:dyDescent="0.15">
      <c r="R56" s="55"/>
    </row>
    <row r="57" spans="18:63" x14ac:dyDescent="0.15">
      <c r="R57" s="55"/>
    </row>
    <row r="58" spans="18:63" x14ac:dyDescent="0.15">
      <c r="R58" s="55"/>
    </row>
  </sheetData>
  <sheetProtection sheet="1" objects="1" scenarios="1"/>
  <mergeCells count="76">
    <mergeCell ref="H33:I33"/>
    <mergeCell ref="J33:N33"/>
    <mergeCell ref="O33:P33"/>
    <mergeCell ref="Z35:AC39"/>
    <mergeCell ref="H31:I31"/>
    <mergeCell ref="J31:N31"/>
    <mergeCell ref="O31:P31"/>
    <mergeCell ref="H32:I32"/>
    <mergeCell ref="J32:N32"/>
    <mergeCell ref="O32:P32"/>
    <mergeCell ref="H29:I29"/>
    <mergeCell ref="J29:N29"/>
    <mergeCell ref="O29:P29"/>
    <mergeCell ref="H30:I30"/>
    <mergeCell ref="J30:N30"/>
    <mergeCell ref="O30:P30"/>
    <mergeCell ref="H27:I27"/>
    <mergeCell ref="J27:N27"/>
    <mergeCell ref="O27:P27"/>
    <mergeCell ref="H28:I28"/>
    <mergeCell ref="J28:N28"/>
    <mergeCell ref="O28:P28"/>
    <mergeCell ref="H25:I25"/>
    <mergeCell ref="J25:N25"/>
    <mergeCell ref="O25:P25"/>
    <mergeCell ref="H26:I26"/>
    <mergeCell ref="J26:N26"/>
    <mergeCell ref="O26:P26"/>
    <mergeCell ref="H23:I23"/>
    <mergeCell ref="J23:N23"/>
    <mergeCell ref="O23:P23"/>
    <mergeCell ref="H24:I24"/>
    <mergeCell ref="J24:N24"/>
    <mergeCell ref="O24:P24"/>
    <mergeCell ref="H21:I21"/>
    <mergeCell ref="J21:N21"/>
    <mergeCell ref="O21:P21"/>
    <mergeCell ref="H22:I22"/>
    <mergeCell ref="J22:N22"/>
    <mergeCell ref="O22:P22"/>
    <mergeCell ref="H19:I19"/>
    <mergeCell ref="J19:N19"/>
    <mergeCell ref="O19:P19"/>
    <mergeCell ref="H20:I20"/>
    <mergeCell ref="J20:N20"/>
    <mergeCell ref="O20:P20"/>
    <mergeCell ref="H17:I17"/>
    <mergeCell ref="J17:N17"/>
    <mergeCell ref="O17:P17"/>
    <mergeCell ref="H18:I18"/>
    <mergeCell ref="J18:N18"/>
    <mergeCell ref="O18:P18"/>
    <mergeCell ref="H15:I15"/>
    <mergeCell ref="J15:N15"/>
    <mergeCell ref="O15:P15"/>
    <mergeCell ref="H16:I16"/>
    <mergeCell ref="J16:N16"/>
    <mergeCell ref="O16:P16"/>
    <mergeCell ref="H12:I13"/>
    <mergeCell ref="J12:N12"/>
    <mergeCell ref="O12:P13"/>
    <mergeCell ref="D13:F13"/>
    <mergeCell ref="J13:N13"/>
    <mergeCell ref="H14:I14"/>
    <mergeCell ref="J14:N14"/>
    <mergeCell ref="O14:P14"/>
    <mergeCell ref="C2:P2"/>
    <mergeCell ref="D3:H3"/>
    <mergeCell ref="R3:R19"/>
    <mergeCell ref="E4:G4"/>
    <mergeCell ref="I4:P4"/>
    <mergeCell ref="E5:P5"/>
    <mergeCell ref="D6:P6"/>
    <mergeCell ref="C9:P9"/>
    <mergeCell ref="C12:C13"/>
    <mergeCell ref="D12:F1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4" name="Check Box 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" r:id="rId5" name="Check Box 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13</xdr:row>
                    <xdr:rowOff>38100</xdr:rowOff>
                  </from>
                  <to>
                    <xdr:col>15</xdr:col>
                    <xdr:colOff>95250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6" name="Option Button 3">
              <controlPr defaultSize="0" autoFill="0" autoLine="0" autoPict="0">
                <anchor moveWithCells="1">
                  <from>
                    <xdr:col>4</xdr:col>
                    <xdr:colOff>85725</xdr:colOff>
                    <xdr:row>3</xdr:row>
                    <xdr:rowOff>66675</xdr:rowOff>
                  </from>
                  <to>
                    <xdr:col>7</xdr:col>
                    <xdr:colOff>9525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" r:id="rId7" name="Option Button 4">
              <controlPr defaultSize="0" autoFill="0" autoLine="0" autoPict="0">
                <anchor moveWithCells="1">
                  <from>
                    <xdr:col>5</xdr:col>
                    <xdr:colOff>352425</xdr:colOff>
                    <xdr:row>3</xdr:row>
                    <xdr:rowOff>66675</xdr:rowOff>
                  </from>
                  <to>
                    <xdr:col>7</xdr:col>
                    <xdr:colOff>523875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" r:id="rId8" name="Option Button 5">
              <controlPr defaultSize="0" autoFill="0" autoLine="0" autoPict="0">
                <anchor moveWithCells="1">
                  <from>
                    <xdr:col>7</xdr:col>
                    <xdr:colOff>714375</xdr:colOff>
                    <xdr:row>3</xdr:row>
                    <xdr:rowOff>66675</xdr:rowOff>
                  </from>
                  <to>
                    <xdr:col>8</xdr:col>
                    <xdr:colOff>695325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" r:id="rId9" name="Option Button 6">
              <controlPr defaultSize="0" autoFill="0" autoLine="0" autoPict="0">
                <anchor moveWithCells="1">
                  <from>
                    <xdr:col>8</xdr:col>
                    <xdr:colOff>371475</xdr:colOff>
                    <xdr:row>3</xdr:row>
                    <xdr:rowOff>66675</xdr:rowOff>
                  </from>
                  <to>
                    <xdr:col>8</xdr:col>
                    <xdr:colOff>1209675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1" r:id="rId10" name="Option Button 7">
              <controlPr defaultSize="0" autoFill="0" autoLine="0" autoPict="0">
                <anchor moveWithCells="1">
                  <from>
                    <xdr:col>8</xdr:col>
                    <xdr:colOff>885825</xdr:colOff>
                    <xdr:row>3</xdr:row>
                    <xdr:rowOff>66675</xdr:rowOff>
                  </from>
                  <to>
                    <xdr:col>8</xdr:col>
                    <xdr:colOff>1724025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2" r:id="rId11" name="Option Button 8">
              <controlPr defaultSize="0" autoFill="0" autoLine="0" autoPict="0">
                <anchor moveWithCells="1">
                  <from>
                    <xdr:col>8</xdr:col>
                    <xdr:colOff>1400175</xdr:colOff>
                    <xdr:row>3</xdr:row>
                    <xdr:rowOff>66675</xdr:rowOff>
                  </from>
                  <to>
                    <xdr:col>9</xdr:col>
                    <xdr:colOff>114300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3" r:id="rId12" name="Option Button 9">
              <controlPr defaultSize="0" autoFill="0" autoLine="0" autoPict="0">
                <anchor moveWithCells="1">
                  <from>
                    <xdr:col>8</xdr:col>
                    <xdr:colOff>1914525</xdr:colOff>
                    <xdr:row>3</xdr:row>
                    <xdr:rowOff>66675</xdr:rowOff>
                  </from>
                  <to>
                    <xdr:col>11</xdr:col>
                    <xdr:colOff>142875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4" r:id="rId13" name="Option Button 10">
              <controlPr defaultSize="0" autoFill="0" autoLine="0" autoPict="0">
                <anchor moveWithCells="1">
                  <from>
                    <xdr:col>10</xdr:col>
                    <xdr:colOff>57150</xdr:colOff>
                    <xdr:row>3</xdr:row>
                    <xdr:rowOff>66675</xdr:rowOff>
                  </from>
                  <to>
                    <xdr:col>13</xdr:col>
                    <xdr:colOff>152400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5" r:id="rId14" name="Group Box 11">
              <controlPr defaultSize="0" autoFill="0" autoPict="0">
                <anchor moveWithCells="1">
                  <from>
                    <xdr:col>2</xdr:col>
                    <xdr:colOff>1000125</xdr:colOff>
                    <xdr:row>2</xdr:row>
                    <xdr:rowOff>266700</xdr:rowOff>
                  </from>
                  <to>
                    <xdr:col>15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6" r:id="rId15" name="Option Button 12">
              <controlPr defaultSize="0" autoFill="0" autoLine="0" autoPict="0">
                <anchor moveWithCells="1">
                  <from>
                    <xdr:col>4</xdr:col>
                    <xdr:colOff>76200</xdr:colOff>
                    <xdr:row>4</xdr:row>
                    <xdr:rowOff>76200</xdr:rowOff>
                  </from>
                  <to>
                    <xdr:col>7</xdr:col>
                    <xdr:colOff>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7" r:id="rId16" name="Option Button 13">
              <controlPr defaultSize="0" autoFill="0" autoLine="0" autoPict="0">
                <anchor moveWithCells="1">
                  <from>
                    <xdr:col>5</xdr:col>
                    <xdr:colOff>342900</xdr:colOff>
                    <xdr:row>4</xdr:row>
                    <xdr:rowOff>76200</xdr:rowOff>
                  </from>
                  <to>
                    <xdr:col>7</xdr:col>
                    <xdr:colOff>514350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8" r:id="rId17" name="Option Button 14">
              <controlPr defaultSize="0" autoFill="0" autoLine="0" autoPict="0">
                <anchor moveWithCells="1">
                  <from>
                    <xdr:col>7</xdr:col>
                    <xdr:colOff>190500</xdr:colOff>
                    <xdr:row>4</xdr:row>
                    <xdr:rowOff>76200</xdr:rowOff>
                  </from>
                  <to>
                    <xdr:col>8</xdr:col>
                    <xdr:colOff>171450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9" r:id="rId18" name="Option Button 15">
              <controlPr defaultSize="0" autoFill="0" autoLine="0" autoPict="0">
                <anchor moveWithCells="1">
                  <from>
                    <xdr:col>7</xdr:col>
                    <xdr:colOff>704850</xdr:colOff>
                    <xdr:row>4</xdr:row>
                    <xdr:rowOff>76200</xdr:rowOff>
                  </from>
                  <to>
                    <xdr:col>8</xdr:col>
                    <xdr:colOff>685800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0" r:id="rId19" name="Option Button 16">
              <controlPr defaultSize="0" autoFill="0" autoLine="0" autoPict="0">
                <anchor moveWithCells="1">
                  <from>
                    <xdr:col>8</xdr:col>
                    <xdr:colOff>361950</xdr:colOff>
                    <xdr:row>4</xdr:row>
                    <xdr:rowOff>76200</xdr:rowOff>
                  </from>
                  <to>
                    <xdr:col>8</xdr:col>
                    <xdr:colOff>1200150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1" r:id="rId20" name="Option Button 17">
              <controlPr defaultSize="0" autoFill="0" autoLine="0" autoPict="0">
                <anchor moveWithCells="1">
                  <from>
                    <xdr:col>8</xdr:col>
                    <xdr:colOff>876300</xdr:colOff>
                    <xdr:row>4</xdr:row>
                    <xdr:rowOff>76200</xdr:rowOff>
                  </from>
                  <to>
                    <xdr:col>8</xdr:col>
                    <xdr:colOff>1714500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2" r:id="rId21" name="Option Button 18">
              <controlPr defaultSize="0" autoFill="0" autoLine="0" autoPict="0">
                <anchor moveWithCells="1">
                  <from>
                    <xdr:col>8</xdr:col>
                    <xdr:colOff>1390650</xdr:colOff>
                    <xdr:row>4</xdr:row>
                    <xdr:rowOff>76200</xdr:rowOff>
                  </from>
                  <to>
                    <xdr:col>9</xdr:col>
                    <xdr:colOff>104775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3" r:id="rId22" name="Option Button 19">
              <controlPr defaultSize="0" autoFill="0" autoLine="0" autoPict="0">
                <anchor moveWithCells="1">
                  <from>
                    <xdr:col>8</xdr:col>
                    <xdr:colOff>1905000</xdr:colOff>
                    <xdr:row>4</xdr:row>
                    <xdr:rowOff>76200</xdr:rowOff>
                  </from>
                  <to>
                    <xdr:col>11</xdr:col>
                    <xdr:colOff>133350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4" r:id="rId23" name="Option Button 20">
              <controlPr defaultSize="0" autoFill="0" autoLine="0" autoPict="0">
                <anchor moveWithCells="1">
                  <from>
                    <xdr:col>10</xdr:col>
                    <xdr:colOff>57150</xdr:colOff>
                    <xdr:row>4</xdr:row>
                    <xdr:rowOff>76200</xdr:rowOff>
                  </from>
                  <to>
                    <xdr:col>13</xdr:col>
                    <xdr:colOff>152400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5" r:id="rId24" name="Group Box 21">
              <controlPr defaultSize="0" autoFill="0" autoPict="0">
                <anchor moveWithCells="1">
                  <from>
                    <xdr:col>3</xdr:col>
                    <xdr:colOff>438150</xdr:colOff>
                    <xdr:row>4</xdr:row>
                    <xdr:rowOff>57150</xdr:rowOff>
                  </from>
                  <to>
                    <xdr:col>15</xdr:col>
                    <xdr:colOff>228600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6" r:id="rId25" name="Option Button 22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76200</xdr:rowOff>
                  </from>
                  <to>
                    <xdr:col>15</xdr:col>
                    <xdr:colOff>180975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7" r:id="rId26" name="Check Box 2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14</xdr:row>
                    <xdr:rowOff>28575</xdr:rowOff>
                  </from>
                  <to>
                    <xdr:col>12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8" r:id="rId27" name="Check Box 2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14</xdr:row>
                    <xdr:rowOff>38100</xdr:rowOff>
                  </from>
                  <to>
                    <xdr:col>15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9" r:id="rId28" name="Check Box 2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15</xdr:row>
                    <xdr:rowOff>28575</xdr:rowOff>
                  </from>
                  <to>
                    <xdr:col>12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0" r:id="rId29" name="Check Box 2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15</xdr:row>
                    <xdr:rowOff>38100</xdr:rowOff>
                  </from>
                  <to>
                    <xdr:col>15</xdr:col>
                    <xdr:colOff>95250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1" r:id="rId30" name="Check Box 2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16</xdr:row>
                    <xdr:rowOff>28575</xdr:rowOff>
                  </from>
                  <to>
                    <xdr:col>12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2" r:id="rId31" name="Check Box 2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16</xdr:row>
                    <xdr:rowOff>38100</xdr:rowOff>
                  </from>
                  <to>
                    <xdr:col>15</xdr:col>
                    <xdr:colOff>95250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3" r:id="rId32" name="Check Box 2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17</xdr:row>
                    <xdr:rowOff>28575</xdr:rowOff>
                  </from>
                  <to>
                    <xdr:col>12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4" r:id="rId33" name="Check Box 3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17</xdr:row>
                    <xdr:rowOff>38100</xdr:rowOff>
                  </from>
                  <to>
                    <xdr:col>15</xdr:col>
                    <xdr:colOff>95250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5" r:id="rId34" name="Check Box 3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18</xdr:row>
                    <xdr:rowOff>28575</xdr:rowOff>
                  </from>
                  <to>
                    <xdr:col>12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6" r:id="rId35" name="Check Box 3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18</xdr:row>
                    <xdr:rowOff>38100</xdr:rowOff>
                  </from>
                  <to>
                    <xdr:col>15</xdr:col>
                    <xdr:colOff>95250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7" r:id="rId36" name="Check Box 3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19</xdr:row>
                    <xdr:rowOff>28575</xdr:rowOff>
                  </from>
                  <to>
                    <xdr:col>12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8" r:id="rId37" name="Check Box 3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19</xdr:row>
                    <xdr:rowOff>38100</xdr:rowOff>
                  </from>
                  <to>
                    <xdr:col>15</xdr:col>
                    <xdr:colOff>95250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9" r:id="rId38" name="Check Box 3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20</xdr:row>
                    <xdr:rowOff>28575</xdr:rowOff>
                  </from>
                  <to>
                    <xdr:col>12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0" r:id="rId39" name="Check Box 3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20</xdr:row>
                    <xdr:rowOff>38100</xdr:rowOff>
                  </from>
                  <to>
                    <xdr:col>15</xdr:col>
                    <xdr:colOff>95250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1" r:id="rId40" name="Check Box 3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21</xdr:row>
                    <xdr:rowOff>28575</xdr:rowOff>
                  </from>
                  <to>
                    <xdr:col>12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2" r:id="rId41" name="Check Box 3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21</xdr:row>
                    <xdr:rowOff>38100</xdr:rowOff>
                  </from>
                  <to>
                    <xdr:col>15</xdr:col>
                    <xdr:colOff>95250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3" r:id="rId42" name="Check Box 3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22</xdr:row>
                    <xdr:rowOff>28575</xdr:rowOff>
                  </from>
                  <to>
                    <xdr:col>12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4" r:id="rId43" name="Check Box 4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22</xdr:row>
                    <xdr:rowOff>38100</xdr:rowOff>
                  </from>
                  <to>
                    <xdr:col>15</xdr:col>
                    <xdr:colOff>95250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5" r:id="rId44" name="Check Box 4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23</xdr:row>
                    <xdr:rowOff>28575</xdr:rowOff>
                  </from>
                  <to>
                    <xdr:col>12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6" r:id="rId45" name="Check Box 4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23</xdr:row>
                    <xdr:rowOff>38100</xdr:rowOff>
                  </from>
                  <to>
                    <xdr:col>15</xdr:col>
                    <xdr:colOff>95250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7" r:id="rId46" name="Check Box 4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24</xdr:row>
                    <xdr:rowOff>28575</xdr:rowOff>
                  </from>
                  <to>
                    <xdr:col>12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8" r:id="rId47" name="Check Box 4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24</xdr:row>
                    <xdr:rowOff>38100</xdr:rowOff>
                  </from>
                  <to>
                    <xdr:col>15</xdr:col>
                    <xdr:colOff>95250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9" r:id="rId48" name="Check Box 4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25</xdr:row>
                    <xdr:rowOff>28575</xdr:rowOff>
                  </from>
                  <to>
                    <xdr:col>12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0" r:id="rId49" name="Check Box 4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25</xdr:row>
                    <xdr:rowOff>38100</xdr:rowOff>
                  </from>
                  <to>
                    <xdr:col>15</xdr:col>
                    <xdr:colOff>95250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1" r:id="rId50" name="Check Box 4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26</xdr:row>
                    <xdr:rowOff>28575</xdr:rowOff>
                  </from>
                  <to>
                    <xdr:col>12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2" r:id="rId51" name="Check Box 4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26</xdr:row>
                    <xdr:rowOff>38100</xdr:rowOff>
                  </from>
                  <to>
                    <xdr:col>15</xdr:col>
                    <xdr:colOff>95250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3" r:id="rId52" name="Check Box 4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27</xdr:row>
                    <xdr:rowOff>28575</xdr:rowOff>
                  </from>
                  <to>
                    <xdr:col>12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4" r:id="rId53" name="Check Box 5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27</xdr:row>
                    <xdr:rowOff>38100</xdr:rowOff>
                  </from>
                  <to>
                    <xdr:col>15</xdr:col>
                    <xdr:colOff>95250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5" r:id="rId54" name="Check Box 5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28</xdr:row>
                    <xdr:rowOff>28575</xdr:rowOff>
                  </from>
                  <to>
                    <xdr:col>12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6" r:id="rId55" name="Check Box 5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28</xdr:row>
                    <xdr:rowOff>38100</xdr:rowOff>
                  </from>
                  <to>
                    <xdr:col>15</xdr:col>
                    <xdr:colOff>95250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7" r:id="rId56" name="Check Box 5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29</xdr:row>
                    <xdr:rowOff>28575</xdr:rowOff>
                  </from>
                  <to>
                    <xdr:col>12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8" r:id="rId57" name="Check Box 5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29</xdr:row>
                    <xdr:rowOff>38100</xdr:rowOff>
                  </from>
                  <to>
                    <xdr:col>15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9" r:id="rId58" name="Check Box 5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30</xdr:row>
                    <xdr:rowOff>28575</xdr:rowOff>
                  </from>
                  <to>
                    <xdr:col>12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0" r:id="rId59" name="Check Box 5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30</xdr:row>
                    <xdr:rowOff>38100</xdr:rowOff>
                  </from>
                  <to>
                    <xdr:col>15</xdr:col>
                    <xdr:colOff>95250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1" r:id="rId60" name="Check Box 5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31</xdr:row>
                    <xdr:rowOff>28575</xdr:rowOff>
                  </from>
                  <to>
                    <xdr:col>12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2" r:id="rId61" name="Check Box 5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31</xdr:row>
                    <xdr:rowOff>38100</xdr:rowOff>
                  </from>
                  <to>
                    <xdr:col>15</xdr:col>
                    <xdr:colOff>95250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3" r:id="rId62" name="Check Box 5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32</xdr:row>
                    <xdr:rowOff>28575</xdr:rowOff>
                  </from>
                  <to>
                    <xdr:col>12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4" r:id="rId63" name="Check Box 6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32</xdr:row>
                    <xdr:rowOff>38100</xdr:rowOff>
                  </from>
                  <to>
                    <xdr:col>15</xdr:col>
                    <xdr:colOff>95250</xdr:colOff>
                    <xdr:row>32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58"/>
  <sheetViews>
    <sheetView zoomScaleNormal="100" workbookViewId="0">
      <selection activeCell="D3" sqref="D3:H3"/>
    </sheetView>
  </sheetViews>
  <sheetFormatPr defaultRowHeight="13.5" x14ac:dyDescent="0.15"/>
  <cols>
    <col min="1" max="1" width="4.25" style="58" customWidth="1"/>
    <col min="2" max="2" width="2.375" style="63" customWidth="1"/>
    <col min="3" max="3" width="14.625" style="63" customWidth="1"/>
    <col min="4" max="4" width="7.75" style="63" customWidth="1"/>
    <col min="5" max="5" width="3.25" style="63" customWidth="1"/>
    <col min="6" max="6" width="7.75" style="63" customWidth="1"/>
    <col min="7" max="7" width="1" style="63" customWidth="1"/>
    <col min="8" max="8" width="11.25" style="63" customWidth="1"/>
    <col min="9" max="9" width="27.875" style="63" customWidth="1"/>
    <col min="10" max="10" width="3.125" style="63" customWidth="1"/>
    <col min="11" max="16" width="3.25" style="63" customWidth="1"/>
    <col min="17" max="17" width="3.75" style="63" customWidth="1"/>
    <col min="18" max="18" width="47.625" style="63" customWidth="1"/>
    <col min="19" max="19" width="2.375" style="63" customWidth="1"/>
    <col min="20" max="25" width="1.25" style="63" customWidth="1"/>
    <col min="26" max="62" width="1.25" style="67" customWidth="1"/>
    <col min="63" max="63" width="6.75" style="67" customWidth="1"/>
    <col min="64" max="68" width="6.75" style="63" customWidth="1"/>
    <col min="69" max="16384" width="9" style="63"/>
  </cols>
  <sheetData>
    <row r="1" spans="1:68" x14ac:dyDescent="0.15">
      <c r="B1" s="40" t="s">
        <v>0</v>
      </c>
      <c r="AU1" s="67" t="b">
        <v>1</v>
      </c>
    </row>
    <row r="2" spans="1:68" ht="28.5" customHeight="1" x14ac:dyDescent="0.15">
      <c r="C2" s="102" t="s">
        <v>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R2" s="42" t="s">
        <v>30</v>
      </c>
      <c r="Z2" s="67" t="s">
        <v>45</v>
      </c>
      <c r="AD2" s="39"/>
      <c r="AE2" s="39"/>
      <c r="AF2" s="39" t="str">
        <f>DBCS(Z2)</f>
        <v>※「訪問診療に関する記録書」</v>
      </c>
      <c r="AG2" s="39"/>
      <c r="AH2" s="39"/>
      <c r="AI2" s="39"/>
      <c r="AN2" s="39"/>
      <c r="BB2" s="67" t="s">
        <v>38</v>
      </c>
      <c r="BK2" s="67" t="s">
        <v>42</v>
      </c>
    </row>
    <row r="3" spans="1:68" ht="25.5" customHeight="1" x14ac:dyDescent="0.15">
      <c r="C3" s="64" t="s">
        <v>2</v>
      </c>
      <c r="D3" s="73"/>
      <c r="E3" s="73"/>
      <c r="F3" s="73"/>
      <c r="G3" s="73"/>
      <c r="H3" s="73"/>
      <c r="I3" s="64" t="s">
        <v>24</v>
      </c>
      <c r="J3" s="64"/>
      <c r="K3" s="64"/>
      <c r="L3" s="64"/>
      <c r="M3" s="64"/>
      <c r="N3" s="64"/>
      <c r="O3" s="64"/>
      <c r="R3" s="110" t="str">
        <f>S20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Z3" s="67" t="str">
        <f>"※「患者氏名」　"&amp;D3</f>
        <v>※「患者氏名」　</v>
      </c>
      <c r="AD3" s="39"/>
      <c r="AE3" s="39"/>
      <c r="AF3" s="39" t="str">
        <f t="shared" ref="AF3:AF6" si="0">DBCS(Z3)</f>
        <v>※「患者氏名」　</v>
      </c>
      <c r="AG3" s="39"/>
      <c r="AH3" s="39"/>
      <c r="AI3" s="39"/>
      <c r="AN3" s="39"/>
      <c r="AY3" s="39"/>
      <c r="AZ3" s="39"/>
      <c r="BB3" s="39" t="s">
        <v>38</v>
      </c>
      <c r="BK3" s="67" t="s">
        <v>42</v>
      </c>
    </row>
    <row r="4" spans="1:68" ht="25.5" customHeight="1" x14ac:dyDescent="0.15">
      <c r="C4" s="64" t="s">
        <v>3</v>
      </c>
      <c r="D4" s="44" t="s">
        <v>5</v>
      </c>
      <c r="E4" s="113"/>
      <c r="F4" s="113"/>
      <c r="G4" s="113"/>
      <c r="H4" s="45" t="s">
        <v>22</v>
      </c>
      <c r="I4" s="114"/>
      <c r="J4" s="114"/>
      <c r="K4" s="114"/>
      <c r="L4" s="114"/>
      <c r="M4" s="114"/>
      <c r="N4" s="114"/>
      <c r="O4" s="114"/>
      <c r="P4" s="114"/>
      <c r="R4" s="111"/>
      <c r="Z4" s="67" t="str">
        <f>"※「要介護度」　"&amp;AA4</f>
        <v>※「要介護度」　該当なし</v>
      </c>
      <c r="AA4" s="67" t="str">
        <f>AC4</f>
        <v>該当なし</v>
      </c>
      <c r="AB4" s="37">
        <v>8</v>
      </c>
      <c r="AC4" s="67" t="str">
        <f>CHOOSE(AB4,"要支援１","要支援２","要介護１","要介護２","要介護３","要介護４","要介護５","該当なし")</f>
        <v>該当なし</v>
      </c>
      <c r="AD4" s="39"/>
      <c r="AE4" s="39"/>
      <c r="AF4" s="39" t="str">
        <f t="shared" si="0"/>
        <v>※「要介護度」　該当なし</v>
      </c>
      <c r="AG4" s="39"/>
      <c r="AH4" s="39"/>
      <c r="AI4" s="39"/>
      <c r="AN4" s="39"/>
      <c r="AY4" s="39"/>
      <c r="AZ4" s="39"/>
      <c r="BA4" s="39"/>
      <c r="BB4" s="39" t="s">
        <v>38</v>
      </c>
      <c r="BK4" s="67" t="s">
        <v>42</v>
      </c>
    </row>
    <row r="5" spans="1:68" ht="25.5" customHeight="1" x14ac:dyDescent="0.15">
      <c r="C5" s="64" t="s">
        <v>4</v>
      </c>
      <c r="D5" s="6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R5" s="111"/>
      <c r="Z5" s="67" t="str">
        <f>"※「認知症の日常生活自立度」　"&amp;AA5</f>
        <v>※「認知症の日常生活自立度」　該当なし</v>
      </c>
      <c r="AA5" s="39" t="str">
        <f>AC5</f>
        <v>該当なし</v>
      </c>
      <c r="AB5" s="37">
        <v>10</v>
      </c>
      <c r="AC5" s="67" t="str">
        <f>CHOOSE(AB5,"I","II","IIa","IIb","III","IIIa","IIIb","IV","M","該当なし")</f>
        <v>該当なし</v>
      </c>
      <c r="AD5" s="39"/>
      <c r="AE5" s="39"/>
      <c r="AF5" s="39" t="str">
        <f t="shared" si="0"/>
        <v>※「認知症の日常生活自立度」　該当なし</v>
      </c>
      <c r="AG5" s="39"/>
      <c r="AH5" s="39"/>
      <c r="AI5" s="39"/>
      <c r="AN5" s="39"/>
      <c r="AY5" s="39"/>
      <c r="AZ5" s="39"/>
      <c r="BA5" s="39"/>
      <c r="BB5" s="39" t="s">
        <v>38</v>
      </c>
      <c r="BK5" s="67" t="s">
        <v>42</v>
      </c>
    </row>
    <row r="6" spans="1:68" ht="25.5" customHeight="1" x14ac:dyDescent="0.15">
      <c r="C6" s="64" t="s">
        <v>23</v>
      </c>
      <c r="D6" s="73">
        <f>患者1!D6</f>
        <v>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111"/>
      <c r="Z6" s="67" t="str">
        <f>"※「患者住所」　"&amp;D6</f>
        <v>※「患者住所」　0</v>
      </c>
      <c r="AD6" s="39"/>
      <c r="AE6" s="39"/>
      <c r="AF6" s="39" t="str">
        <f t="shared" si="0"/>
        <v>※「患者住所」　０</v>
      </c>
      <c r="AG6" s="39"/>
      <c r="AH6" s="39"/>
      <c r="AI6" s="39"/>
      <c r="AN6" s="39" t="b">
        <f>ISBLANK(D6)</f>
        <v>0</v>
      </c>
      <c r="AT6" s="67" t="str">
        <f>IF(AT5=TRUE,"２","")</f>
        <v/>
      </c>
      <c r="AU6" s="67" t="str">
        <f>IF(AU5=TRUE,"２ａ","")</f>
        <v/>
      </c>
      <c r="AV6" s="67" t="str">
        <f>IF(AV5=TRUE,"２ｂ","")</f>
        <v/>
      </c>
      <c r="AW6" s="67" t="str">
        <f>IF(AW5=TRUE,"３","")</f>
        <v/>
      </c>
      <c r="AX6" s="67" t="str">
        <f>IF(AX5=TRUE,"３ａ","")</f>
        <v/>
      </c>
      <c r="AY6" s="67" t="str">
        <f>IF(AY5=TRUE,"３ｂ","")</f>
        <v/>
      </c>
      <c r="AZ6" s="67" t="str">
        <f>IF(AZ5=TRUE,"４","")</f>
        <v/>
      </c>
      <c r="BA6" s="67" t="str">
        <f>IF(BA5=TRUE,"Ｍ","")</f>
        <v/>
      </c>
      <c r="BB6" s="39" t="s">
        <v>38</v>
      </c>
      <c r="BK6" s="67" t="s">
        <v>42</v>
      </c>
    </row>
    <row r="7" spans="1:68" ht="9" customHeight="1" x14ac:dyDescent="0.15">
      <c r="C7" s="6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R7" s="111"/>
      <c r="AD7" s="39"/>
      <c r="AE7" s="39"/>
      <c r="AF7" s="39"/>
      <c r="AG7" s="39"/>
      <c r="AH7" s="39"/>
      <c r="AI7" s="39"/>
      <c r="AN7" s="39"/>
      <c r="BB7" s="39" t="s">
        <v>38</v>
      </c>
      <c r="BG7" s="67" t="str">
        <f>IF(BG6=TRUE,"１","")</f>
        <v/>
      </c>
      <c r="BH7" s="67" t="str">
        <f>IF(BH6=TRUE,"２","")</f>
        <v/>
      </c>
      <c r="BI7" s="67" t="str">
        <f>IF(BI6=TRUE,"２ａ","")</f>
        <v/>
      </c>
      <c r="BJ7" s="67" t="str">
        <f>IF(BJ6=TRUE,"２ｂ","")</f>
        <v/>
      </c>
      <c r="BK7" s="67" t="s">
        <v>42</v>
      </c>
      <c r="BL7" s="63" t="str">
        <f>IF(BL6=TRUE,"３ａ","")</f>
        <v/>
      </c>
      <c r="BM7" s="63" t="str">
        <f>IF(BM6=TRUE,"３ｂ","")</f>
        <v/>
      </c>
      <c r="BN7" s="63" t="str">
        <f>IF(BN6=TRUE,"４","")</f>
        <v/>
      </c>
      <c r="BO7" s="63" t="str">
        <f>IF(BO6=TRUE,"Ｍ","")</f>
        <v/>
      </c>
      <c r="BP7" s="63" t="str">
        <f>IF(BP6=TRUE,"該当なし","")</f>
        <v/>
      </c>
    </row>
    <row r="8" spans="1:68" ht="25.5" customHeight="1" x14ac:dyDescent="0.15">
      <c r="C8" s="64" t="s">
        <v>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R8" s="111"/>
      <c r="AD8" s="39"/>
      <c r="AE8" s="39"/>
      <c r="AF8" s="39"/>
      <c r="AG8" s="39"/>
      <c r="AH8" s="39"/>
      <c r="AI8" s="39"/>
      <c r="AN8" s="39"/>
      <c r="BB8" s="39" t="s">
        <v>38</v>
      </c>
      <c r="BK8" s="67" t="s">
        <v>42</v>
      </c>
    </row>
    <row r="9" spans="1:68" ht="41.25" customHeight="1" x14ac:dyDescent="0.15"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R9" s="111"/>
      <c r="Z9" s="67" t="str">
        <f>"※「訪問診療が必要な理由」　"&amp;C9</f>
        <v>※「訪問診療が必要な理由」　</v>
      </c>
      <c r="AD9" s="39"/>
      <c r="AE9" s="39"/>
      <c r="AF9" s="39" t="str">
        <f t="shared" ref="AF9:AF10" si="1">DBCS(Z9)</f>
        <v>※「訪問診療が必要な理由」　</v>
      </c>
      <c r="AG9" s="39"/>
      <c r="AH9" s="39"/>
      <c r="AI9" s="39"/>
      <c r="AN9" s="39" t="b">
        <f>ISBLANK(C9)</f>
        <v>1</v>
      </c>
      <c r="BB9" s="39" t="s">
        <v>38</v>
      </c>
      <c r="BK9" s="67" t="s">
        <v>42</v>
      </c>
    </row>
    <row r="10" spans="1:68" ht="18" customHeight="1" x14ac:dyDescent="0.15">
      <c r="C10" s="64"/>
      <c r="D10" s="64"/>
      <c r="E10" s="64"/>
      <c r="F10" s="64"/>
      <c r="G10" s="64"/>
      <c r="H10" s="64"/>
      <c r="J10" s="47" t="s">
        <v>10</v>
      </c>
      <c r="K10" s="45">
        <f>患者1!K10</f>
        <v>0</v>
      </c>
      <c r="L10" s="45" t="s">
        <v>11</v>
      </c>
      <c r="M10" s="45">
        <f>患者1!M10</f>
        <v>0</v>
      </c>
      <c r="N10" s="45" t="s">
        <v>12</v>
      </c>
      <c r="O10" s="45">
        <f>患者1!O10</f>
        <v>0</v>
      </c>
      <c r="P10" s="45" t="s">
        <v>13</v>
      </c>
      <c r="R10" s="111"/>
      <c r="Z10" s="67" t="str">
        <f>"※「訪問診療を行った日」　"&amp;AA10</f>
        <v>※「訪問診療を行った日」　平成0年0月0日</v>
      </c>
      <c r="AA10" s="67" t="str">
        <f>J10&amp;K10&amp;L10&amp;M10&amp;N10&amp;O10&amp;P10</f>
        <v>平成0年0月0日</v>
      </c>
      <c r="AD10" s="39"/>
      <c r="AE10" s="39"/>
      <c r="AF10" s="39" t="str">
        <f t="shared" si="1"/>
        <v>※「訪問診療を行った日」　平成０年０月０日</v>
      </c>
      <c r="AG10" s="39"/>
      <c r="AH10" s="39"/>
      <c r="AI10" s="39"/>
      <c r="AN10" s="39"/>
      <c r="BB10" s="39" t="s">
        <v>38</v>
      </c>
      <c r="BK10" s="67" t="s">
        <v>42</v>
      </c>
    </row>
    <row r="11" spans="1:68" ht="10.5" customHeight="1" x14ac:dyDescent="0.15">
      <c r="C11" s="64"/>
      <c r="D11" s="64"/>
      <c r="E11" s="64"/>
      <c r="F11" s="64"/>
      <c r="G11" s="64"/>
      <c r="H11" s="64"/>
      <c r="J11" s="47"/>
      <c r="K11" s="64"/>
      <c r="L11" s="64"/>
      <c r="M11" s="64"/>
      <c r="N11" s="64"/>
      <c r="O11" s="64"/>
      <c r="P11" s="64"/>
      <c r="R11" s="111"/>
      <c r="AD11" s="39"/>
      <c r="AE11" s="39"/>
      <c r="AF11" s="39"/>
      <c r="AG11" s="39"/>
      <c r="AH11" s="39"/>
      <c r="AI11" s="39"/>
      <c r="AN11" s="39"/>
      <c r="BB11" s="39" t="s">
        <v>38</v>
      </c>
      <c r="BK11" s="67" t="s">
        <v>42</v>
      </c>
    </row>
    <row r="12" spans="1:68" ht="16.5" customHeight="1" x14ac:dyDescent="0.15">
      <c r="B12" s="48"/>
      <c r="C12" s="116" t="s">
        <v>7</v>
      </c>
      <c r="D12" s="118" t="s">
        <v>8</v>
      </c>
      <c r="E12" s="118"/>
      <c r="F12" s="119"/>
      <c r="G12" s="49"/>
      <c r="H12" s="104" t="s">
        <v>9</v>
      </c>
      <c r="I12" s="105"/>
      <c r="J12" s="108" t="s">
        <v>15</v>
      </c>
      <c r="K12" s="104"/>
      <c r="L12" s="104"/>
      <c r="M12" s="104"/>
      <c r="N12" s="105"/>
      <c r="O12" s="104" t="s">
        <v>17</v>
      </c>
      <c r="P12" s="105"/>
      <c r="R12" s="111"/>
      <c r="Z12" s="67" t="s">
        <v>25</v>
      </c>
      <c r="AA12" s="67" t="s">
        <v>26</v>
      </c>
      <c r="AB12" s="67" t="s">
        <v>27</v>
      </c>
      <c r="AC12" s="67" t="s">
        <v>28</v>
      </c>
      <c r="AD12" s="39"/>
      <c r="AE12" s="39"/>
      <c r="AF12" s="39" t="str">
        <f t="shared" ref="AF12:AI12" si="2">DBCS(Z12)</f>
        <v>※「患者氏名（同一建物居住者）」　</v>
      </c>
      <c r="AG12" s="39" t="str">
        <f t="shared" si="2"/>
        <v>※「診療時間（開始時刻及び終了時間）」　</v>
      </c>
      <c r="AH12" s="39" t="str">
        <f t="shared" si="2"/>
        <v>※「診療場所」　</v>
      </c>
      <c r="AI12" s="39" t="str">
        <f t="shared" si="2"/>
        <v>※「在宅訪問診療料２、往診料」　</v>
      </c>
      <c r="AN12" s="39"/>
      <c r="BB12" s="39" t="s">
        <v>38</v>
      </c>
      <c r="BK12" s="67" t="s">
        <v>42</v>
      </c>
    </row>
    <row r="13" spans="1:68" x14ac:dyDescent="0.15">
      <c r="B13" s="48"/>
      <c r="C13" s="117"/>
      <c r="D13" s="106" t="s">
        <v>14</v>
      </c>
      <c r="E13" s="106"/>
      <c r="F13" s="107"/>
      <c r="G13" s="66"/>
      <c r="H13" s="106"/>
      <c r="I13" s="107"/>
      <c r="J13" s="109" t="s">
        <v>16</v>
      </c>
      <c r="K13" s="106"/>
      <c r="L13" s="106"/>
      <c r="M13" s="106"/>
      <c r="N13" s="107"/>
      <c r="O13" s="106"/>
      <c r="P13" s="107"/>
      <c r="R13" s="111"/>
      <c r="AD13" s="39"/>
      <c r="AE13" s="39"/>
      <c r="AF13" s="39"/>
      <c r="AG13" s="39"/>
      <c r="AH13" s="39"/>
      <c r="AI13" s="39"/>
      <c r="AN13" s="39" t="s">
        <v>39</v>
      </c>
      <c r="AO13" s="67" t="s">
        <v>40</v>
      </c>
      <c r="AT13" s="67" t="s">
        <v>29</v>
      </c>
      <c r="AU13" s="67" t="s">
        <v>32</v>
      </c>
      <c r="AV13" s="67" t="s">
        <v>33</v>
      </c>
      <c r="BB13" s="39" t="s">
        <v>38</v>
      </c>
      <c r="BK13" s="67" t="s">
        <v>42</v>
      </c>
    </row>
    <row r="14" spans="1:68" ht="22.5" customHeight="1" x14ac:dyDescent="0.15">
      <c r="A14" s="58">
        <v>1</v>
      </c>
      <c r="B14" s="48"/>
      <c r="C14" s="21" t="str">
        <f>IF(患者1!AN14&lt;&gt;TRUE,患者1!C14,"")</f>
        <v/>
      </c>
      <c r="D14" s="22" t="str">
        <f>IF(患者1!AN14&lt;&gt;TRUE,患者1!D14,"")</f>
        <v/>
      </c>
      <c r="E14" s="23" t="s">
        <v>35</v>
      </c>
      <c r="F14" s="24" t="str">
        <f>IF(患者1!AN14&lt;&gt;TRUE,患者1!F14,"")</f>
        <v/>
      </c>
      <c r="G14" s="25"/>
      <c r="H14" s="96" t="str">
        <f>IF(患者1!AN14&lt;&gt;TRUE,患者1!H14,"")</f>
        <v/>
      </c>
      <c r="I14" s="97"/>
      <c r="J14" s="98"/>
      <c r="K14" s="99"/>
      <c r="L14" s="99"/>
      <c r="M14" s="99"/>
      <c r="N14" s="100"/>
      <c r="O14" s="98"/>
      <c r="P14" s="100"/>
      <c r="R14" s="111"/>
      <c r="AD14" s="39"/>
      <c r="AE14" s="39"/>
      <c r="AF14" s="39"/>
      <c r="AG14" s="39"/>
      <c r="AH14" s="39"/>
      <c r="AI14" s="39"/>
      <c r="AN14" s="39" t="b">
        <f>ISBLANK(C14)</f>
        <v>0</v>
      </c>
      <c r="AO14" s="67" t="b">
        <f>ISBLANK(H14)</f>
        <v>0</v>
      </c>
      <c r="AR14" s="67" t="b">
        <f t="shared" ref="AR14:AR33" si="3">ISBLANK(C14)</f>
        <v>0</v>
      </c>
      <c r="AU14" s="39" t="b">
        <f>患者1!AU14</f>
        <v>0</v>
      </c>
      <c r="AV14" s="39" t="b">
        <f>患者1!AV14</f>
        <v>0</v>
      </c>
      <c r="AW14" s="67" t="str">
        <f>IF(AU14=TRUE,"在宅患者訪問診療料２","")</f>
        <v/>
      </c>
      <c r="AX14" s="67" t="str">
        <f>IF(AV14=TRUE,"往診料","")</f>
        <v/>
      </c>
      <c r="AZ14" s="67">
        <f>IF(AN14&lt;&gt;TRUE,1,0)</f>
        <v>1</v>
      </c>
      <c r="BA14" s="39">
        <f>IF(AO14&lt;&gt;TRUE,1,0)</f>
        <v>1</v>
      </c>
      <c r="BB14" s="39" t="s">
        <v>38</v>
      </c>
      <c r="BK14" s="67" t="s">
        <v>42</v>
      </c>
    </row>
    <row r="15" spans="1:68" ht="22.5" customHeight="1" x14ac:dyDescent="0.15">
      <c r="A15" s="58">
        <v>2</v>
      </c>
      <c r="B15" s="48"/>
      <c r="C15" s="21" t="str">
        <f>IF(患者1!AN15&lt;&gt;TRUE,患者1!C15,"")</f>
        <v/>
      </c>
      <c r="D15" s="22" t="str">
        <f>IF(患者1!AN15&lt;&gt;TRUE,患者1!D15,"")</f>
        <v/>
      </c>
      <c r="E15" s="23" t="s">
        <v>35</v>
      </c>
      <c r="F15" s="24" t="str">
        <f>IF(患者1!AN15&lt;&gt;TRUE,患者1!F15,"")</f>
        <v/>
      </c>
      <c r="G15" s="25"/>
      <c r="H15" s="96" t="str">
        <f>IF(患者1!AN15&lt;&gt;TRUE,患者1!H15,"")</f>
        <v/>
      </c>
      <c r="I15" s="97"/>
      <c r="J15" s="98"/>
      <c r="K15" s="99"/>
      <c r="L15" s="99"/>
      <c r="M15" s="99"/>
      <c r="N15" s="100"/>
      <c r="O15" s="98"/>
      <c r="P15" s="100"/>
      <c r="R15" s="111"/>
      <c r="AD15" s="39"/>
      <c r="AE15" s="39"/>
      <c r="AF15" s="39"/>
      <c r="AG15" s="39"/>
      <c r="AH15" s="39"/>
      <c r="AI15" s="39"/>
      <c r="AN15" s="39" t="b">
        <f t="shared" ref="AN15:AN33" si="4">ISBLANK(C15)</f>
        <v>0</v>
      </c>
      <c r="AO15" s="67" t="b">
        <f t="shared" ref="AO15:AO33" si="5">ISBLANK(H15)</f>
        <v>0</v>
      </c>
      <c r="AR15" s="67" t="b">
        <f t="shared" si="3"/>
        <v>0</v>
      </c>
      <c r="AU15" s="39" t="b">
        <f>患者1!AU15</f>
        <v>0</v>
      </c>
      <c r="AV15" s="39" t="b">
        <f>患者1!AV15</f>
        <v>0</v>
      </c>
      <c r="AW15" s="67" t="str">
        <f t="shared" ref="AW15:AW33" si="6">IF(AU15=TRUE,"在宅患者訪問診療料２","")</f>
        <v/>
      </c>
      <c r="AX15" s="67" t="str">
        <f t="shared" ref="AX15:AX18" si="7">IF(AV15=TRUE,"往診料","")</f>
        <v/>
      </c>
      <c r="AZ15" s="39">
        <f t="shared" ref="AZ15:BA33" si="8">IF(AN15&lt;&gt;TRUE,1,0)</f>
        <v>1</v>
      </c>
      <c r="BA15" s="39">
        <f t="shared" si="8"/>
        <v>1</v>
      </c>
      <c r="BB15" s="39" t="s">
        <v>38</v>
      </c>
      <c r="BK15" s="67" t="s">
        <v>42</v>
      </c>
    </row>
    <row r="16" spans="1:68" ht="22.5" customHeight="1" x14ac:dyDescent="0.15">
      <c r="A16" s="58">
        <v>3</v>
      </c>
      <c r="B16" s="48"/>
      <c r="C16" s="21" t="str">
        <f>IF(患者1!AN16&lt;&gt;TRUE,患者1!C16,"")</f>
        <v/>
      </c>
      <c r="D16" s="22" t="str">
        <f>IF(患者1!AN16&lt;&gt;TRUE,患者1!D16,"")</f>
        <v/>
      </c>
      <c r="E16" s="23" t="s">
        <v>35</v>
      </c>
      <c r="F16" s="24" t="str">
        <f>IF(患者1!AN16&lt;&gt;TRUE,患者1!F16,"")</f>
        <v/>
      </c>
      <c r="G16" s="25"/>
      <c r="H16" s="96" t="str">
        <f>IF(患者1!AN16&lt;&gt;TRUE,患者1!H16,"")</f>
        <v/>
      </c>
      <c r="I16" s="97"/>
      <c r="J16" s="98"/>
      <c r="K16" s="99"/>
      <c r="L16" s="99"/>
      <c r="M16" s="99"/>
      <c r="N16" s="100"/>
      <c r="O16" s="98"/>
      <c r="P16" s="100"/>
      <c r="R16" s="111"/>
      <c r="AD16" s="39"/>
      <c r="AE16" s="39"/>
      <c r="AF16" s="39"/>
      <c r="AG16" s="39"/>
      <c r="AH16" s="39"/>
      <c r="AI16" s="39"/>
      <c r="AN16" s="39" t="b">
        <f t="shared" si="4"/>
        <v>0</v>
      </c>
      <c r="AO16" s="67" t="b">
        <f t="shared" si="5"/>
        <v>0</v>
      </c>
      <c r="AR16" s="67" t="b">
        <f t="shared" si="3"/>
        <v>0</v>
      </c>
      <c r="AU16" s="39" t="b">
        <f>患者1!AU16</f>
        <v>0</v>
      </c>
      <c r="AV16" s="39" t="b">
        <f>患者1!AV16</f>
        <v>0</v>
      </c>
      <c r="AW16" s="67" t="str">
        <f t="shared" si="6"/>
        <v/>
      </c>
      <c r="AX16" s="67" t="str">
        <f t="shared" si="7"/>
        <v/>
      </c>
      <c r="AZ16" s="39">
        <f t="shared" si="8"/>
        <v>1</v>
      </c>
      <c r="BA16" s="39">
        <f t="shared" si="8"/>
        <v>1</v>
      </c>
      <c r="BB16" s="39" t="s">
        <v>38</v>
      </c>
      <c r="BK16" s="67" t="s">
        <v>42</v>
      </c>
    </row>
    <row r="17" spans="1:63" s="67" customFormat="1" ht="22.5" customHeight="1" x14ac:dyDescent="0.15">
      <c r="A17" s="58">
        <v>4</v>
      </c>
      <c r="B17" s="48"/>
      <c r="C17" s="21" t="str">
        <f>IF(患者1!AN17&lt;&gt;TRUE,患者1!C17,"")</f>
        <v/>
      </c>
      <c r="D17" s="22" t="str">
        <f>IF(患者1!AN17&lt;&gt;TRUE,患者1!D17,"")</f>
        <v/>
      </c>
      <c r="E17" s="23" t="s">
        <v>35</v>
      </c>
      <c r="F17" s="24" t="str">
        <f>IF(患者1!AN17&lt;&gt;TRUE,患者1!F17,"")</f>
        <v/>
      </c>
      <c r="G17" s="25"/>
      <c r="H17" s="96" t="str">
        <f>IF(患者1!AN17&lt;&gt;TRUE,患者1!H17,"")</f>
        <v/>
      </c>
      <c r="I17" s="97"/>
      <c r="J17" s="98"/>
      <c r="K17" s="99"/>
      <c r="L17" s="99"/>
      <c r="M17" s="99"/>
      <c r="N17" s="100"/>
      <c r="O17" s="98"/>
      <c r="P17" s="100"/>
      <c r="Q17" s="63"/>
      <c r="R17" s="111"/>
      <c r="S17" s="63"/>
      <c r="T17" s="63"/>
      <c r="U17" s="63"/>
      <c r="V17" s="63"/>
      <c r="W17" s="63"/>
      <c r="X17" s="63"/>
      <c r="Y17" s="63"/>
      <c r="AD17" s="39"/>
      <c r="AE17" s="39"/>
      <c r="AF17" s="39"/>
      <c r="AG17" s="39"/>
      <c r="AH17" s="39"/>
      <c r="AI17" s="39"/>
      <c r="AN17" s="39" t="b">
        <f t="shared" si="4"/>
        <v>0</v>
      </c>
      <c r="AO17" s="67" t="b">
        <f t="shared" si="5"/>
        <v>0</v>
      </c>
      <c r="AR17" s="67" t="b">
        <f t="shared" si="3"/>
        <v>0</v>
      </c>
      <c r="AU17" s="39" t="b">
        <f>患者1!AU17</f>
        <v>0</v>
      </c>
      <c r="AV17" s="39" t="b">
        <f>患者1!AV17</f>
        <v>0</v>
      </c>
      <c r="AW17" s="67" t="str">
        <f t="shared" si="6"/>
        <v/>
      </c>
      <c r="AX17" s="67" t="str">
        <f t="shared" si="7"/>
        <v/>
      </c>
      <c r="AZ17" s="39">
        <f t="shared" si="8"/>
        <v>1</v>
      </c>
      <c r="BA17" s="39">
        <f t="shared" si="8"/>
        <v>1</v>
      </c>
      <c r="BB17" s="39" t="s">
        <v>38</v>
      </c>
      <c r="BK17" s="67" t="s">
        <v>42</v>
      </c>
    </row>
    <row r="18" spans="1:63" s="67" customFormat="1" ht="22.5" customHeight="1" x14ac:dyDescent="0.15">
      <c r="A18" s="58">
        <v>5</v>
      </c>
      <c r="B18" s="48"/>
      <c r="C18" s="21" t="str">
        <f>IF(患者1!AN18&lt;&gt;TRUE,患者1!C18,"")</f>
        <v/>
      </c>
      <c r="D18" s="22" t="str">
        <f>IF(患者1!AN18&lt;&gt;TRUE,患者1!D18,"")</f>
        <v/>
      </c>
      <c r="E18" s="23" t="s">
        <v>35</v>
      </c>
      <c r="F18" s="24" t="str">
        <f>IF(患者1!AN18&lt;&gt;TRUE,患者1!F18,"")</f>
        <v/>
      </c>
      <c r="G18" s="25"/>
      <c r="H18" s="96" t="str">
        <f>IF(患者1!AN18&lt;&gt;TRUE,患者1!H18,"")</f>
        <v/>
      </c>
      <c r="I18" s="97"/>
      <c r="J18" s="98"/>
      <c r="K18" s="99"/>
      <c r="L18" s="99"/>
      <c r="M18" s="99"/>
      <c r="N18" s="100"/>
      <c r="O18" s="98"/>
      <c r="P18" s="100"/>
      <c r="Q18" s="63"/>
      <c r="R18" s="111"/>
      <c r="S18" s="63"/>
      <c r="T18" s="63"/>
      <c r="U18" s="63"/>
      <c r="V18" s="63"/>
      <c r="W18" s="63"/>
      <c r="X18" s="63"/>
      <c r="Y18" s="63"/>
      <c r="AD18" s="39"/>
      <c r="AE18" s="39"/>
      <c r="AF18" s="39"/>
      <c r="AG18" s="39"/>
      <c r="AH18" s="39"/>
      <c r="AI18" s="39"/>
      <c r="AN18" s="39" t="b">
        <f t="shared" si="4"/>
        <v>0</v>
      </c>
      <c r="AO18" s="67" t="b">
        <f t="shared" si="5"/>
        <v>0</v>
      </c>
      <c r="AR18" s="67" t="b">
        <f t="shared" si="3"/>
        <v>0</v>
      </c>
      <c r="AU18" s="39" t="b">
        <f>患者1!AU18</f>
        <v>0</v>
      </c>
      <c r="AV18" s="39" t="b">
        <f>患者1!AV18</f>
        <v>0</v>
      </c>
      <c r="AW18" s="67" t="str">
        <f t="shared" si="6"/>
        <v/>
      </c>
      <c r="AX18" s="67" t="str">
        <f t="shared" si="7"/>
        <v/>
      </c>
      <c r="AZ18" s="39">
        <f t="shared" si="8"/>
        <v>1</v>
      </c>
      <c r="BA18" s="39">
        <f t="shared" si="8"/>
        <v>1</v>
      </c>
      <c r="BB18" s="39" t="s">
        <v>38</v>
      </c>
      <c r="BK18" s="67" t="s">
        <v>42</v>
      </c>
    </row>
    <row r="19" spans="1:63" s="67" customFormat="1" ht="22.5" customHeight="1" x14ac:dyDescent="0.15">
      <c r="A19" s="58">
        <v>6</v>
      </c>
      <c r="B19" s="48"/>
      <c r="C19" s="21" t="str">
        <f>IF(患者1!AN19&lt;&gt;TRUE,患者1!C19,"")</f>
        <v/>
      </c>
      <c r="D19" s="22" t="str">
        <f>IF(患者1!AN19&lt;&gt;TRUE,患者1!D19,"")</f>
        <v/>
      </c>
      <c r="E19" s="23" t="s">
        <v>35</v>
      </c>
      <c r="F19" s="24" t="str">
        <f>IF(患者1!AN19&lt;&gt;TRUE,患者1!F19,"")</f>
        <v/>
      </c>
      <c r="G19" s="25"/>
      <c r="H19" s="96" t="str">
        <f>IF(患者1!AN19&lt;&gt;TRUE,患者1!H19,"")</f>
        <v/>
      </c>
      <c r="I19" s="97"/>
      <c r="J19" s="98"/>
      <c r="K19" s="99"/>
      <c r="L19" s="99"/>
      <c r="M19" s="99"/>
      <c r="N19" s="100"/>
      <c r="O19" s="98"/>
      <c r="P19" s="100"/>
      <c r="Q19" s="63"/>
      <c r="R19" s="112"/>
      <c r="S19" s="63"/>
      <c r="T19" s="63"/>
      <c r="U19" s="63"/>
      <c r="V19" s="63"/>
      <c r="W19" s="63"/>
      <c r="X19" s="63"/>
      <c r="Y19" s="63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 t="b">
        <f t="shared" si="4"/>
        <v>0</v>
      </c>
      <c r="AO19" s="67" t="b">
        <f t="shared" si="5"/>
        <v>0</v>
      </c>
      <c r="AR19" s="67" t="b">
        <f t="shared" si="3"/>
        <v>0</v>
      </c>
      <c r="AU19" s="39" t="b">
        <f>患者1!AU19</f>
        <v>0</v>
      </c>
      <c r="AV19" s="39" t="b">
        <f>患者1!AV19</f>
        <v>0</v>
      </c>
      <c r="AW19" s="67" t="str">
        <f t="shared" si="6"/>
        <v/>
      </c>
      <c r="AZ19" s="39">
        <f t="shared" si="8"/>
        <v>1</v>
      </c>
      <c r="BA19" s="39">
        <f t="shared" si="8"/>
        <v>1</v>
      </c>
      <c r="BB19" s="39" t="s">
        <v>38</v>
      </c>
      <c r="BK19" s="67" t="s">
        <v>42</v>
      </c>
    </row>
    <row r="20" spans="1:63" s="67" customFormat="1" ht="22.5" customHeight="1" x14ac:dyDescent="0.15">
      <c r="A20" s="58">
        <v>7</v>
      </c>
      <c r="B20" s="48"/>
      <c r="C20" s="21" t="str">
        <f>IF(患者1!AN20&lt;&gt;TRUE,患者1!C20,"")</f>
        <v/>
      </c>
      <c r="D20" s="22" t="str">
        <f>IF(患者1!AN20&lt;&gt;TRUE,患者1!D20,"")</f>
        <v/>
      </c>
      <c r="E20" s="23" t="s">
        <v>35</v>
      </c>
      <c r="F20" s="24" t="str">
        <f>IF(患者1!AN20&lt;&gt;TRUE,患者1!F20,"")</f>
        <v/>
      </c>
      <c r="G20" s="25"/>
      <c r="H20" s="96" t="str">
        <f>IF(患者1!AN20&lt;&gt;TRUE,患者1!H20,"")</f>
        <v/>
      </c>
      <c r="I20" s="97"/>
      <c r="J20" s="98"/>
      <c r="K20" s="99"/>
      <c r="L20" s="99"/>
      <c r="M20" s="99"/>
      <c r="N20" s="100"/>
      <c r="O20" s="98"/>
      <c r="P20" s="100"/>
      <c r="Q20" s="63"/>
      <c r="R20" s="63"/>
      <c r="S20" s="63" t="str">
        <f>AF47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T20" s="63" t="s">
        <v>37</v>
      </c>
      <c r="U20" s="63"/>
      <c r="V20" s="63"/>
      <c r="W20" s="63"/>
      <c r="X20" s="63"/>
      <c r="Y20" s="63" t="s">
        <v>36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 t="b">
        <f t="shared" si="4"/>
        <v>0</v>
      </c>
      <c r="AO20" s="67" t="b">
        <f t="shared" si="5"/>
        <v>0</v>
      </c>
      <c r="AR20" s="67" t="b">
        <f t="shared" si="3"/>
        <v>0</v>
      </c>
      <c r="AU20" s="39" t="b">
        <f>患者1!AU20</f>
        <v>0</v>
      </c>
      <c r="AV20" s="39" t="b">
        <f>患者1!AV20</f>
        <v>0</v>
      </c>
      <c r="AW20" s="67" t="str">
        <f t="shared" si="6"/>
        <v/>
      </c>
      <c r="AY20" s="39"/>
      <c r="AZ20" s="39">
        <f t="shared" si="8"/>
        <v>1</v>
      </c>
      <c r="BA20" s="39">
        <f t="shared" si="8"/>
        <v>1</v>
      </c>
      <c r="BB20" s="39" t="s">
        <v>38</v>
      </c>
      <c r="BK20" s="67" t="s">
        <v>42</v>
      </c>
    </row>
    <row r="21" spans="1:63" s="67" customFormat="1" ht="22.5" customHeight="1" x14ac:dyDescent="0.15">
      <c r="A21" s="58">
        <v>8</v>
      </c>
      <c r="B21" s="48"/>
      <c r="C21" s="21" t="str">
        <f>IF(患者1!AN21&lt;&gt;TRUE,患者1!C21,"")</f>
        <v/>
      </c>
      <c r="D21" s="22" t="str">
        <f>IF(患者1!AN21&lt;&gt;TRUE,患者1!D21,"")</f>
        <v/>
      </c>
      <c r="E21" s="23" t="s">
        <v>35</v>
      </c>
      <c r="F21" s="24" t="str">
        <f>IF(患者1!AN21&lt;&gt;TRUE,患者1!F21,"")</f>
        <v/>
      </c>
      <c r="G21" s="25"/>
      <c r="H21" s="96" t="str">
        <f>IF(患者1!AN21&lt;&gt;TRUE,患者1!H21,"")</f>
        <v/>
      </c>
      <c r="I21" s="97"/>
      <c r="J21" s="98"/>
      <c r="K21" s="99"/>
      <c r="L21" s="99"/>
      <c r="M21" s="99"/>
      <c r="N21" s="100"/>
      <c r="O21" s="98"/>
      <c r="P21" s="100"/>
      <c r="Q21" s="63"/>
      <c r="R21" s="45" t="s">
        <v>31</v>
      </c>
      <c r="S21" s="63"/>
      <c r="T21" s="63"/>
      <c r="U21" s="63"/>
      <c r="V21" s="63"/>
      <c r="W21" s="63"/>
      <c r="X21" s="63"/>
      <c r="Y21" s="63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 t="b">
        <f t="shared" si="4"/>
        <v>0</v>
      </c>
      <c r="AO21" s="67" t="b">
        <f t="shared" si="5"/>
        <v>0</v>
      </c>
      <c r="AR21" s="67" t="b">
        <f t="shared" si="3"/>
        <v>0</v>
      </c>
      <c r="AU21" s="39" t="b">
        <f>患者1!AU21</f>
        <v>0</v>
      </c>
      <c r="AV21" s="39" t="b">
        <f>患者1!AV21</f>
        <v>0</v>
      </c>
      <c r="AW21" s="67" t="str">
        <f t="shared" si="6"/>
        <v/>
      </c>
      <c r="AY21" s="39"/>
      <c r="AZ21" s="39">
        <f t="shared" si="8"/>
        <v>1</v>
      </c>
      <c r="BA21" s="39">
        <f t="shared" si="8"/>
        <v>1</v>
      </c>
      <c r="BB21" s="39" t="s">
        <v>38</v>
      </c>
      <c r="BK21" s="67" t="s">
        <v>42</v>
      </c>
    </row>
    <row r="22" spans="1:63" s="67" customFormat="1" ht="22.5" customHeight="1" x14ac:dyDescent="0.15">
      <c r="A22" s="58">
        <v>9</v>
      </c>
      <c r="B22" s="48"/>
      <c r="C22" s="21" t="str">
        <f>IF(患者1!AN22&lt;&gt;TRUE,患者1!C22,"")</f>
        <v/>
      </c>
      <c r="D22" s="22" t="str">
        <f>IF(患者1!AN22&lt;&gt;TRUE,患者1!D22,"")</f>
        <v/>
      </c>
      <c r="E22" s="23" t="s">
        <v>35</v>
      </c>
      <c r="F22" s="24" t="str">
        <f>IF(患者1!AN22&lt;&gt;TRUE,患者1!F22,"")</f>
        <v/>
      </c>
      <c r="G22" s="25"/>
      <c r="H22" s="96" t="str">
        <f>IF(患者1!AN22&lt;&gt;TRUE,患者1!H22,"")</f>
        <v/>
      </c>
      <c r="I22" s="97"/>
      <c r="J22" s="98"/>
      <c r="K22" s="99"/>
      <c r="L22" s="99"/>
      <c r="M22" s="99"/>
      <c r="N22" s="100"/>
      <c r="O22" s="98"/>
      <c r="P22" s="100"/>
      <c r="Q22" s="63"/>
      <c r="R22" s="63"/>
      <c r="S22" s="63"/>
      <c r="T22" s="63"/>
      <c r="U22" s="63"/>
      <c r="V22" s="63"/>
      <c r="W22" s="63"/>
      <c r="X22" s="63"/>
      <c r="Y22" s="63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 t="b">
        <f t="shared" si="4"/>
        <v>0</v>
      </c>
      <c r="AO22" s="67" t="b">
        <f t="shared" si="5"/>
        <v>0</v>
      </c>
      <c r="AR22" s="67" t="b">
        <f t="shared" si="3"/>
        <v>0</v>
      </c>
      <c r="AU22" s="39" t="b">
        <f>患者1!AU22</f>
        <v>0</v>
      </c>
      <c r="AV22" s="39" t="b">
        <f>患者1!AV22</f>
        <v>0</v>
      </c>
      <c r="AW22" s="67" t="str">
        <f t="shared" si="6"/>
        <v/>
      </c>
      <c r="AY22" s="39"/>
      <c r="AZ22" s="39">
        <f t="shared" si="8"/>
        <v>1</v>
      </c>
      <c r="BA22" s="39">
        <f t="shared" si="8"/>
        <v>1</v>
      </c>
      <c r="BB22" s="39" t="s">
        <v>38</v>
      </c>
      <c r="BK22" s="67" t="s">
        <v>42</v>
      </c>
    </row>
    <row r="23" spans="1:63" s="67" customFormat="1" ht="22.5" customHeight="1" x14ac:dyDescent="0.15">
      <c r="A23" s="58">
        <v>10</v>
      </c>
      <c r="B23" s="48"/>
      <c r="C23" s="21" t="str">
        <f>IF(患者1!AN23&lt;&gt;TRUE,患者1!C23,"")</f>
        <v/>
      </c>
      <c r="D23" s="22" t="str">
        <f>IF(患者1!AN23&lt;&gt;TRUE,患者1!D23,"")</f>
        <v/>
      </c>
      <c r="E23" s="23" t="s">
        <v>35</v>
      </c>
      <c r="F23" s="24" t="str">
        <f>IF(患者1!AN23&lt;&gt;TRUE,患者1!F23,"")</f>
        <v/>
      </c>
      <c r="G23" s="25"/>
      <c r="H23" s="96" t="str">
        <f>IF(患者1!AN23&lt;&gt;TRUE,患者1!H23,"")</f>
        <v/>
      </c>
      <c r="I23" s="97"/>
      <c r="J23" s="98"/>
      <c r="K23" s="99"/>
      <c r="L23" s="99"/>
      <c r="M23" s="99"/>
      <c r="N23" s="100"/>
      <c r="O23" s="98"/>
      <c r="P23" s="100"/>
      <c r="Q23" s="63"/>
      <c r="R23" s="59" t="s">
        <v>44</v>
      </c>
      <c r="S23" s="63"/>
      <c r="T23" s="63"/>
      <c r="U23" s="63"/>
      <c r="V23" s="63"/>
      <c r="W23" s="63"/>
      <c r="X23" s="63"/>
      <c r="Y23" s="63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 t="b">
        <f t="shared" si="4"/>
        <v>0</v>
      </c>
      <c r="AO23" s="67" t="b">
        <f t="shared" si="5"/>
        <v>0</v>
      </c>
      <c r="AR23" s="67" t="b">
        <f t="shared" si="3"/>
        <v>0</v>
      </c>
      <c r="AU23" s="39" t="b">
        <f>患者1!AU23</f>
        <v>0</v>
      </c>
      <c r="AV23" s="39" t="b">
        <f>患者1!AV23</f>
        <v>0</v>
      </c>
      <c r="AW23" s="67" t="str">
        <f t="shared" si="6"/>
        <v/>
      </c>
      <c r="AY23" s="39"/>
      <c r="AZ23" s="39">
        <f t="shared" si="8"/>
        <v>1</v>
      </c>
      <c r="BA23" s="39">
        <f t="shared" si="8"/>
        <v>1</v>
      </c>
      <c r="BB23" s="39" t="s">
        <v>38</v>
      </c>
      <c r="BK23" s="67" t="s">
        <v>42</v>
      </c>
    </row>
    <row r="24" spans="1:63" s="67" customFormat="1" ht="22.5" customHeight="1" x14ac:dyDescent="0.15">
      <c r="A24" s="58">
        <v>11</v>
      </c>
      <c r="B24" s="48"/>
      <c r="C24" s="21" t="str">
        <f>IF(患者1!AN24&lt;&gt;TRUE,患者1!C24,"")</f>
        <v/>
      </c>
      <c r="D24" s="22" t="str">
        <f>IF(患者1!AN24&lt;&gt;TRUE,患者1!D24,"")</f>
        <v/>
      </c>
      <c r="E24" s="23" t="s">
        <v>35</v>
      </c>
      <c r="F24" s="24" t="str">
        <f>IF(患者1!AN24&lt;&gt;TRUE,患者1!F24,"")</f>
        <v/>
      </c>
      <c r="G24" s="25"/>
      <c r="H24" s="96" t="str">
        <f>IF(患者1!AN24&lt;&gt;TRUE,患者1!H24,"")</f>
        <v/>
      </c>
      <c r="I24" s="97"/>
      <c r="J24" s="98"/>
      <c r="K24" s="99"/>
      <c r="L24" s="99"/>
      <c r="M24" s="99"/>
      <c r="N24" s="100"/>
      <c r="O24" s="98"/>
      <c r="P24" s="100"/>
      <c r="Q24" s="63"/>
      <c r="R24" s="63"/>
      <c r="S24" s="63"/>
      <c r="T24" s="63"/>
      <c r="U24" s="63"/>
      <c r="V24" s="63"/>
      <c r="W24" s="63"/>
      <c r="X24" s="63"/>
      <c r="Y24" s="63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 t="b">
        <f t="shared" si="4"/>
        <v>0</v>
      </c>
      <c r="AO24" s="67" t="b">
        <f t="shared" si="5"/>
        <v>0</v>
      </c>
      <c r="AR24" s="67" t="b">
        <f t="shared" si="3"/>
        <v>0</v>
      </c>
      <c r="AU24" s="39" t="b">
        <f>患者1!AU24</f>
        <v>0</v>
      </c>
      <c r="AV24" s="39" t="b">
        <f>患者1!AV24</f>
        <v>0</v>
      </c>
      <c r="AW24" s="67" t="str">
        <f t="shared" si="6"/>
        <v/>
      </c>
      <c r="AY24" s="39"/>
      <c r="AZ24" s="39">
        <f t="shared" si="8"/>
        <v>1</v>
      </c>
      <c r="BA24" s="39">
        <f t="shared" si="8"/>
        <v>1</v>
      </c>
      <c r="BB24" s="39" t="s">
        <v>38</v>
      </c>
      <c r="BK24" s="67" t="s">
        <v>42</v>
      </c>
    </row>
    <row r="25" spans="1:63" s="67" customFormat="1" ht="22.5" customHeight="1" x14ac:dyDescent="0.15">
      <c r="A25" s="58">
        <v>12</v>
      </c>
      <c r="B25" s="48"/>
      <c r="C25" s="21" t="str">
        <f>IF(患者1!AN25&lt;&gt;TRUE,患者1!C25,"")</f>
        <v/>
      </c>
      <c r="D25" s="22" t="str">
        <f>IF(患者1!AN25&lt;&gt;TRUE,患者1!D25,"")</f>
        <v/>
      </c>
      <c r="E25" s="23" t="s">
        <v>35</v>
      </c>
      <c r="F25" s="24" t="str">
        <f>IF(患者1!AN25&lt;&gt;TRUE,患者1!F25,"")</f>
        <v/>
      </c>
      <c r="G25" s="25"/>
      <c r="H25" s="96" t="str">
        <f>IF(患者1!AN25&lt;&gt;TRUE,患者1!H25,"")</f>
        <v/>
      </c>
      <c r="I25" s="97"/>
      <c r="J25" s="98"/>
      <c r="K25" s="99"/>
      <c r="L25" s="99"/>
      <c r="M25" s="99"/>
      <c r="N25" s="100"/>
      <c r="O25" s="98"/>
      <c r="P25" s="100"/>
      <c r="Q25" s="63"/>
      <c r="R25" s="63"/>
      <c r="S25" s="63"/>
      <c r="T25" s="63"/>
      <c r="U25" s="63"/>
      <c r="V25" s="63"/>
      <c r="W25" s="63"/>
      <c r="X25" s="63"/>
      <c r="Y25" s="63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 t="b">
        <f t="shared" si="4"/>
        <v>0</v>
      </c>
      <c r="AO25" s="67" t="b">
        <f t="shared" si="5"/>
        <v>0</v>
      </c>
      <c r="AR25" s="67" t="b">
        <f t="shared" si="3"/>
        <v>0</v>
      </c>
      <c r="AU25" s="39" t="b">
        <f>患者1!AU25</f>
        <v>0</v>
      </c>
      <c r="AV25" s="39" t="b">
        <f>患者1!AV25</f>
        <v>0</v>
      </c>
      <c r="AW25" s="67" t="str">
        <f t="shared" si="6"/>
        <v/>
      </c>
      <c r="AY25" s="39"/>
      <c r="AZ25" s="39">
        <f t="shared" si="8"/>
        <v>1</v>
      </c>
      <c r="BA25" s="39">
        <f t="shared" si="8"/>
        <v>1</v>
      </c>
      <c r="BB25" s="39" t="s">
        <v>38</v>
      </c>
      <c r="BK25" s="67" t="s">
        <v>42</v>
      </c>
    </row>
    <row r="26" spans="1:63" s="67" customFormat="1" ht="22.5" customHeight="1" x14ac:dyDescent="0.15">
      <c r="A26" s="58">
        <v>13</v>
      </c>
      <c r="B26" s="48"/>
      <c r="C26" s="21" t="str">
        <f>IF(患者1!AN26&lt;&gt;TRUE,患者1!C26,"")</f>
        <v/>
      </c>
      <c r="D26" s="22" t="str">
        <f>IF(患者1!AN26&lt;&gt;TRUE,患者1!D26,"")</f>
        <v/>
      </c>
      <c r="E26" s="23" t="s">
        <v>35</v>
      </c>
      <c r="F26" s="24" t="str">
        <f>IF(患者1!AN26&lt;&gt;TRUE,患者1!F26,"")</f>
        <v/>
      </c>
      <c r="G26" s="25"/>
      <c r="H26" s="96" t="str">
        <f>IF(患者1!AN26&lt;&gt;TRUE,患者1!H26,"")</f>
        <v/>
      </c>
      <c r="I26" s="97"/>
      <c r="J26" s="98"/>
      <c r="K26" s="99"/>
      <c r="L26" s="99"/>
      <c r="M26" s="99"/>
      <c r="N26" s="100"/>
      <c r="O26" s="98"/>
      <c r="P26" s="100"/>
      <c r="Q26" s="63"/>
      <c r="R26" s="63"/>
      <c r="S26" s="63"/>
      <c r="T26" s="63"/>
      <c r="U26" s="63"/>
      <c r="V26" s="63"/>
      <c r="W26" s="63"/>
      <c r="X26" s="63"/>
      <c r="Y26" s="63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 t="b">
        <f t="shared" si="4"/>
        <v>0</v>
      </c>
      <c r="AO26" s="67" t="b">
        <f t="shared" si="5"/>
        <v>0</v>
      </c>
      <c r="AR26" s="67" t="b">
        <f t="shared" si="3"/>
        <v>0</v>
      </c>
      <c r="AU26" s="39" t="b">
        <f>患者1!AU26</f>
        <v>0</v>
      </c>
      <c r="AV26" s="39" t="b">
        <f>患者1!AV26</f>
        <v>0</v>
      </c>
      <c r="AW26" s="67" t="str">
        <f t="shared" si="6"/>
        <v/>
      </c>
      <c r="AY26" s="39"/>
      <c r="AZ26" s="39">
        <f t="shared" si="8"/>
        <v>1</v>
      </c>
      <c r="BA26" s="39">
        <f t="shared" si="8"/>
        <v>1</v>
      </c>
      <c r="BB26" s="39" t="s">
        <v>38</v>
      </c>
      <c r="BK26" s="67" t="s">
        <v>42</v>
      </c>
    </row>
    <row r="27" spans="1:63" s="67" customFormat="1" ht="22.5" customHeight="1" x14ac:dyDescent="0.15">
      <c r="A27" s="58">
        <v>14</v>
      </c>
      <c r="B27" s="48"/>
      <c r="C27" s="21" t="str">
        <f>IF(患者1!AN27&lt;&gt;TRUE,患者1!C27,"")</f>
        <v/>
      </c>
      <c r="D27" s="22" t="str">
        <f>IF(患者1!AN27&lt;&gt;TRUE,患者1!D27,"")</f>
        <v/>
      </c>
      <c r="E27" s="23" t="s">
        <v>35</v>
      </c>
      <c r="F27" s="24" t="str">
        <f>IF(患者1!AN27&lt;&gt;TRUE,患者1!F27,"")</f>
        <v/>
      </c>
      <c r="G27" s="25"/>
      <c r="H27" s="96" t="str">
        <f>IF(患者1!AN27&lt;&gt;TRUE,患者1!H27,"")</f>
        <v/>
      </c>
      <c r="I27" s="97"/>
      <c r="J27" s="98"/>
      <c r="K27" s="99"/>
      <c r="L27" s="99"/>
      <c r="M27" s="99"/>
      <c r="N27" s="100"/>
      <c r="O27" s="98"/>
      <c r="P27" s="100"/>
      <c r="Q27" s="63"/>
      <c r="R27" s="63"/>
      <c r="S27" s="63"/>
      <c r="T27" s="63"/>
      <c r="U27" s="63"/>
      <c r="V27" s="63"/>
      <c r="W27" s="63"/>
      <c r="X27" s="63"/>
      <c r="Y27" s="63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 t="b">
        <f t="shared" si="4"/>
        <v>0</v>
      </c>
      <c r="AO27" s="67" t="b">
        <f t="shared" si="5"/>
        <v>0</v>
      </c>
      <c r="AR27" s="67" t="b">
        <f t="shared" si="3"/>
        <v>0</v>
      </c>
      <c r="AU27" s="39" t="b">
        <f>患者1!AU27</f>
        <v>0</v>
      </c>
      <c r="AV27" s="39" t="b">
        <f>患者1!AV27</f>
        <v>0</v>
      </c>
      <c r="AW27" s="67" t="str">
        <f t="shared" si="6"/>
        <v/>
      </c>
      <c r="AY27" s="39"/>
      <c r="AZ27" s="39">
        <f t="shared" si="8"/>
        <v>1</v>
      </c>
      <c r="BA27" s="39">
        <f t="shared" si="8"/>
        <v>1</v>
      </c>
      <c r="BB27" s="39" t="s">
        <v>38</v>
      </c>
      <c r="BK27" s="67" t="s">
        <v>42</v>
      </c>
    </row>
    <row r="28" spans="1:63" s="67" customFormat="1" ht="22.5" customHeight="1" x14ac:dyDescent="0.15">
      <c r="A28" s="58">
        <v>15</v>
      </c>
      <c r="B28" s="48"/>
      <c r="C28" s="21" t="str">
        <f>IF(患者1!AN28&lt;&gt;TRUE,患者1!C28,"")</f>
        <v/>
      </c>
      <c r="D28" s="22" t="str">
        <f>IF(患者1!AN28&lt;&gt;TRUE,患者1!D28,"")</f>
        <v/>
      </c>
      <c r="E28" s="23" t="s">
        <v>35</v>
      </c>
      <c r="F28" s="24" t="str">
        <f>IF(患者1!AN28&lt;&gt;TRUE,患者1!F28,"")</f>
        <v/>
      </c>
      <c r="G28" s="25"/>
      <c r="H28" s="96" t="str">
        <f>IF(患者1!AN28&lt;&gt;TRUE,患者1!H28,"")</f>
        <v/>
      </c>
      <c r="I28" s="97"/>
      <c r="J28" s="98"/>
      <c r="K28" s="99"/>
      <c r="L28" s="99"/>
      <c r="M28" s="99"/>
      <c r="N28" s="100"/>
      <c r="O28" s="98"/>
      <c r="P28" s="100"/>
      <c r="Q28" s="63"/>
      <c r="R28" s="63"/>
      <c r="S28" s="63"/>
      <c r="T28" s="63"/>
      <c r="U28" s="63"/>
      <c r="V28" s="63"/>
      <c r="W28" s="63"/>
      <c r="X28" s="63"/>
      <c r="Y28" s="63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 t="b">
        <f t="shared" si="4"/>
        <v>0</v>
      </c>
      <c r="AO28" s="67" t="b">
        <f t="shared" si="5"/>
        <v>0</v>
      </c>
      <c r="AR28" s="67" t="b">
        <f t="shared" si="3"/>
        <v>0</v>
      </c>
      <c r="AU28" s="39" t="b">
        <f>患者1!AU28</f>
        <v>0</v>
      </c>
      <c r="AV28" s="39" t="b">
        <f>患者1!AV28</f>
        <v>0</v>
      </c>
      <c r="AW28" s="67" t="str">
        <f t="shared" si="6"/>
        <v/>
      </c>
      <c r="AY28" s="39"/>
      <c r="AZ28" s="39">
        <f t="shared" si="8"/>
        <v>1</v>
      </c>
      <c r="BA28" s="39">
        <f t="shared" si="8"/>
        <v>1</v>
      </c>
      <c r="BB28" s="39" t="s">
        <v>38</v>
      </c>
      <c r="BK28" s="67" t="s">
        <v>42</v>
      </c>
    </row>
    <row r="29" spans="1:63" s="67" customFormat="1" ht="22.5" customHeight="1" x14ac:dyDescent="0.15">
      <c r="A29" s="58">
        <v>16</v>
      </c>
      <c r="B29" s="48"/>
      <c r="C29" s="21" t="str">
        <f>IF(患者1!AN29&lt;&gt;TRUE,患者1!C29,"")</f>
        <v/>
      </c>
      <c r="D29" s="22" t="str">
        <f>IF(患者1!AN29&lt;&gt;TRUE,患者1!D29,"")</f>
        <v/>
      </c>
      <c r="E29" s="23" t="s">
        <v>35</v>
      </c>
      <c r="F29" s="24" t="str">
        <f>IF(患者1!AN29&lt;&gt;TRUE,患者1!F29,"")</f>
        <v/>
      </c>
      <c r="G29" s="25"/>
      <c r="H29" s="96" t="str">
        <f>IF(患者1!AN29&lt;&gt;TRUE,患者1!H29,"")</f>
        <v/>
      </c>
      <c r="I29" s="97"/>
      <c r="J29" s="98"/>
      <c r="K29" s="99"/>
      <c r="L29" s="99"/>
      <c r="M29" s="99"/>
      <c r="N29" s="100"/>
      <c r="O29" s="98"/>
      <c r="P29" s="100"/>
      <c r="Q29" s="63"/>
      <c r="R29" s="63"/>
      <c r="S29" s="63"/>
      <c r="T29" s="63"/>
      <c r="U29" s="63"/>
      <c r="V29" s="63"/>
      <c r="W29" s="63"/>
      <c r="X29" s="63"/>
      <c r="Y29" s="63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 t="b">
        <f t="shared" si="4"/>
        <v>0</v>
      </c>
      <c r="AO29" s="67" t="b">
        <f t="shared" si="5"/>
        <v>0</v>
      </c>
      <c r="AR29" s="67" t="b">
        <f t="shared" si="3"/>
        <v>0</v>
      </c>
      <c r="AU29" s="39" t="b">
        <f>患者1!AU29</f>
        <v>0</v>
      </c>
      <c r="AV29" s="39" t="b">
        <f>患者1!AV29</f>
        <v>0</v>
      </c>
      <c r="AW29" s="67" t="str">
        <f t="shared" si="6"/>
        <v/>
      </c>
      <c r="AY29" s="39"/>
      <c r="AZ29" s="39">
        <f t="shared" si="8"/>
        <v>1</v>
      </c>
      <c r="BA29" s="39">
        <f t="shared" si="8"/>
        <v>1</v>
      </c>
      <c r="BB29" s="39" t="s">
        <v>38</v>
      </c>
      <c r="BK29" s="67" t="s">
        <v>42</v>
      </c>
    </row>
    <row r="30" spans="1:63" s="67" customFormat="1" ht="22.5" customHeight="1" x14ac:dyDescent="0.15">
      <c r="A30" s="58">
        <v>17</v>
      </c>
      <c r="B30" s="48"/>
      <c r="C30" s="21" t="str">
        <f>IF(患者1!AN30&lt;&gt;TRUE,患者1!C30,"")</f>
        <v/>
      </c>
      <c r="D30" s="22" t="str">
        <f>IF(患者1!AN30&lt;&gt;TRUE,患者1!D30,"")</f>
        <v/>
      </c>
      <c r="E30" s="23" t="s">
        <v>35</v>
      </c>
      <c r="F30" s="24" t="str">
        <f>IF(患者1!AN30&lt;&gt;TRUE,患者1!F30,"")</f>
        <v/>
      </c>
      <c r="G30" s="25"/>
      <c r="H30" s="96" t="str">
        <f>IF(患者1!AN30&lt;&gt;TRUE,患者1!H30,"")</f>
        <v/>
      </c>
      <c r="I30" s="97"/>
      <c r="J30" s="98"/>
      <c r="K30" s="99"/>
      <c r="L30" s="99"/>
      <c r="M30" s="99"/>
      <c r="N30" s="100"/>
      <c r="O30" s="98"/>
      <c r="P30" s="100"/>
      <c r="Q30" s="63"/>
      <c r="R30" s="63"/>
      <c r="S30" s="63"/>
      <c r="T30" s="63"/>
      <c r="U30" s="63"/>
      <c r="V30" s="63"/>
      <c r="W30" s="63"/>
      <c r="X30" s="63"/>
      <c r="Y30" s="63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 t="b">
        <f t="shared" si="4"/>
        <v>0</v>
      </c>
      <c r="AO30" s="67" t="b">
        <f t="shared" si="5"/>
        <v>0</v>
      </c>
      <c r="AR30" s="67" t="b">
        <f t="shared" si="3"/>
        <v>0</v>
      </c>
      <c r="AU30" s="39" t="b">
        <f>患者1!AU30</f>
        <v>0</v>
      </c>
      <c r="AV30" s="39" t="b">
        <f>患者1!AV30</f>
        <v>0</v>
      </c>
      <c r="AW30" s="67" t="str">
        <f t="shared" si="6"/>
        <v/>
      </c>
      <c r="AY30" s="39"/>
      <c r="AZ30" s="39">
        <f t="shared" si="8"/>
        <v>1</v>
      </c>
      <c r="BA30" s="39">
        <f t="shared" si="8"/>
        <v>1</v>
      </c>
      <c r="BB30" s="39" t="s">
        <v>38</v>
      </c>
      <c r="BK30" s="67" t="s">
        <v>42</v>
      </c>
    </row>
    <row r="31" spans="1:63" s="67" customFormat="1" ht="22.5" customHeight="1" x14ac:dyDescent="0.15">
      <c r="A31" s="58">
        <v>18</v>
      </c>
      <c r="B31" s="48"/>
      <c r="C31" s="21" t="str">
        <f>IF(患者1!AN31&lt;&gt;TRUE,患者1!C31,"")</f>
        <v/>
      </c>
      <c r="D31" s="22" t="str">
        <f>IF(患者1!AN31&lt;&gt;TRUE,患者1!D31,"")</f>
        <v/>
      </c>
      <c r="E31" s="23" t="s">
        <v>35</v>
      </c>
      <c r="F31" s="24" t="str">
        <f>IF(患者1!AN31&lt;&gt;TRUE,患者1!F31,"")</f>
        <v/>
      </c>
      <c r="G31" s="25"/>
      <c r="H31" s="96" t="str">
        <f>IF(患者1!AN31&lt;&gt;TRUE,患者1!H31,"")</f>
        <v/>
      </c>
      <c r="I31" s="97"/>
      <c r="J31" s="98"/>
      <c r="K31" s="99"/>
      <c r="L31" s="99"/>
      <c r="M31" s="99"/>
      <c r="N31" s="100"/>
      <c r="O31" s="98"/>
      <c r="P31" s="100"/>
      <c r="Q31" s="63"/>
      <c r="R31" s="63"/>
      <c r="S31" s="63"/>
      <c r="T31" s="63"/>
      <c r="U31" s="63"/>
      <c r="V31" s="63"/>
      <c r="W31" s="63"/>
      <c r="X31" s="63"/>
      <c r="Y31" s="63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 t="b">
        <f t="shared" si="4"/>
        <v>0</v>
      </c>
      <c r="AO31" s="67" t="b">
        <f t="shared" si="5"/>
        <v>0</v>
      </c>
      <c r="AR31" s="67" t="b">
        <f t="shared" si="3"/>
        <v>0</v>
      </c>
      <c r="AU31" s="39" t="b">
        <f>患者1!AU31</f>
        <v>0</v>
      </c>
      <c r="AV31" s="39" t="b">
        <f>患者1!AV31</f>
        <v>0</v>
      </c>
      <c r="AW31" s="67" t="str">
        <f t="shared" si="6"/>
        <v/>
      </c>
      <c r="AY31" s="39"/>
      <c r="AZ31" s="39">
        <f t="shared" si="8"/>
        <v>1</v>
      </c>
      <c r="BA31" s="39">
        <f t="shared" si="8"/>
        <v>1</v>
      </c>
      <c r="BB31" s="39" t="s">
        <v>38</v>
      </c>
      <c r="BK31" s="67" t="s">
        <v>42</v>
      </c>
    </row>
    <row r="32" spans="1:63" s="67" customFormat="1" ht="22.5" customHeight="1" x14ac:dyDescent="0.15">
      <c r="A32" s="58">
        <v>19</v>
      </c>
      <c r="B32" s="48"/>
      <c r="C32" s="21" t="str">
        <f>IF(患者1!AN32&lt;&gt;TRUE,患者1!C32,"")</f>
        <v/>
      </c>
      <c r="D32" s="22" t="str">
        <f>IF(患者1!AN32&lt;&gt;TRUE,患者1!D32,"")</f>
        <v/>
      </c>
      <c r="E32" s="23" t="s">
        <v>35</v>
      </c>
      <c r="F32" s="24" t="str">
        <f>IF(患者1!AN32&lt;&gt;TRUE,患者1!F32,"")</f>
        <v/>
      </c>
      <c r="G32" s="25"/>
      <c r="H32" s="96" t="str">
        <f>IF(患者1!AN32&lt;&gt;TRUE,患者1!H32,"")</f>
        <v/>
      </c>
      <c r="I32" s="97"/>
      <c r="J32" s="98"/>
      <c r="K32" s="99"/>
      <c r="L32" s="99"/>
      <c r="M32" s="99"/>
      <c r="N32" s="100"/>
      <c r="O32" s="98"/>
      <c r="P32" s="100"/>
      <c r="Q32" s="63"/>
      <c r="R32" s="63"/>
      <c r="S32" s="63"/>
      <c r="T32" s="63"/>
      <c r="U32" s="63"/>
      <c r="V32" s="63"/>
      <c r="W32" s="63"/>
      <c r="X32" s="63"/>
      <c r="Y32" s="63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 t="b">
        <f t="shared" si="4"/>
        <v>0</v>
      </c>
      <c r="AO32" s="67" t="b">
        <f t="shared" si="5"/>
        <v>0</v>
      </c>
      <c r="AR32" s="67" t="b">
        <f t="shared" si="3"/>
        <v>0</v>
      </c>
      <c r="AU32" s="39" t="b">
        <f>患者1!AU32</f>
        <v>0</v>
      </c>
      <c r="AV32" s="39" t="b">
        <f>患者1!AV32</f>
        <v>0</v>
      </c>
      <c r="AW32" s="67" t="str">
        <f t="shared" si="6"/>
        <v/>
      </c>
      <c r="AY32" s="39"/>
      <c r="AZ32" s="39">
        <f t="shared" si="8"/>
        <v>1</v>
      </c>
      <c r="BA32" s="39">
        <f t="shared" si="8"/>
        <v>1</v>
      </c>
      <c r="BB32" s="39" t="s">
        <v>38</v>
      </c>
      <c r="BK32" s="67" t="s">
        <v>42</v>
      </c>
    </row>
    <row r="33" spans="1:63" ht="22.5" customHeight="1" x14ac:dyDescent="0.15">
      <c r="A33" s="58">
        <v>20</v>
      </c>
      <c r="B33" s="48"/>
      <c r="C33" s="21" t="str">
        <f>IF(患者1!AN33&lt;&gt;TRUE,患者1!C33,"")</f>
        <v/>
      </c>
      <c r="D33" s="22" t="str">
        <f>IF(患者1!AN33&lt;&gt;TRUE,患者1!D33,"")</f>
        <v/>
      </c>
      <c r="E33" s="23" t="s">
        <v>35</v>
      </c>
      <c r="F33" s="24" t="str">
        <f>IF(患者1!AN33&lt;&gt;TRUE,患者1!F33,"")</f>
        <v/>
      </c>
      <c r="G33" s="25"/>
      <c r="H33" s="96" t="str">
        <f>IF(患者1!AN33&lt;&gt;TRUE,患者1!H33,"")</f>
        <v/>
      </c>
      <c r="I33" s="97"/>
      <c r="J33" s="98"/>
      <c r="K33" s="99"/>
      <c r="L33" s="99"/>
      <c r="M33" s="99"/>
      <c r="N33" s="100"/>
      <c r="O33" s="98"/>
      <c r="P33" s="100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 t="b">
        <f t="shared" si="4"/>
        <v>0</v>
      </c>
      <c r="AO33" s="67" t="b">
        <f t="shared" si="5"/>
        <v>0</v>
      </c>
      <c r="AR33" s="67" t="b">
        <f t="shared" si="3"/>
        <v>0</v>
      </c>
      <c r="AU33" s="39" t="b">
        <f>患者1!AU33</f>
        <v>0</v>
      </c>
      <c r="AV33" s="39" t="b">
        <f>患者1!AV33</f>
        <v>0</v>
      </c>
      <c r="AW33" s="67" t="str">
        <f t="shared" si="6"/>
        <v/>
      </c>
      <c r="AY33" s="39"/>
      <c r="AZ33" s="39">
        <f t="shared" si="8"/>
        <v>1</v>
      </c>
      <c r="BA33" s="39">
        <f t="shared" si="8"/>
        <v>1</v>
      </c>
      <c r="BK33" s="67" t="s">
        <v>42</v>
      </c>
    </row>
    <row r="34" spans="1:63" ht="30" customHeight="1" x14ac:dyDescent="0.15">
      <c r="C34" s="65" t="s">
        <v>18</v>
      </c>
      <c r="D34" s="52">
        <f>患者1!D34</f>
        <v>0</v>
      </c>
      <c r="E34" s="52" t="s">
        <v>19</v>
      </c>
      <c r="AD34" s="39"/>
      <c r="AE34" s="39"/>
      <c r="AF34" s="39"/>
      <c r="AG34" s="39"/>
      <c r="AH34" s="39"/>
      <c r="AI34" s="39"/>
      <c r="AN34" s="39"/>
      <c r="BK34" s="67" t="s">
        <v>42</v>
      </c>
    </row>
    <row r="35" spans="1:63" ht="27.75" customHeight="1" x14ac:dyDescent="0.15">
      <c r="H35" s="53" t="s">
        <v>20</v>
      </c>
      <c r="I35" s="26">
        <f>患者1!I35</f>
        <v>0</v>
      </c>
      <c r="J35" s="54" t="s">
        <v>21</v>
      </c>
      <c r="Z35" s="101" t="str">
        <f>AF39</f>
        <v/>
      </c>
      <c r="AA35" s="101"/>
      <c r="AB35" s="101"/>
      <c r="AC35" s="101"/>
      <c r="AD35" s="39"/>
      <c r="AE35" s="39"/>
      <c r="AF35" s="39"/>
      <c r="AG35" s="39"/>
      <c r="AH35" s="39"/>
      <c r="AI35" s="39"/>
      <c r="AN35" s="39"/>
      <c r="BK35" s="67" t="s">
        <v>42</v>
      </c>
    </row>
    <row r="36" spans="1:63" x14ac:dyDescent="0.15">
      <c r="R36" s="55"/>
      <c r="Z36" s="101"/>
      <c r="AA36" s="101"/>
      <c r="AB36" s="101"/>
      <c r="AC36" s="101"/>
      <c r="AD36" s="39"/>
      <c r="AE36" s="39"/>
      <c r="AF36" s="39"/>
      <c r="AG36" s="39"/>
      <c r="AH36" s="39"/>
      <c r="AI36" s="39"/>
      <c r="AN36" s="39"/>
      <c r="BK36" s="67" t="s">
        <v>42</v>
      </c>
    </row>
    <row r="37" spans="1:63" ht="13.5" customHeight="1" x14ac:dyDescent="0.15">
      <c r="R37" s="55"/>
      <c r="Z37" s="101"/>
      <c r="AA37" s="101"/>
      <c r="AB37" s="101"/>
      <c r="AC37" s="101"/>
      <c r="AD37" s="39"/>
      <c r="AE37" s="39"/>
      <c r="AF37" s="39" t="str">
        <f>AF2&amp;CHAR(10) &amp; AF3&amp;CHAR(10) &amp; AF4&amp;CHAR(10) &amp; AF5&amp;CHAR(10) &amp; AF6&amp;CHAR(10) &amp; AF9&amp;CHAR(10) &amp; AF10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</v>
      </c>
      <c r="AG37" s="39"/>
      <c r="AH37" s="39"/>
      <c r="AI37" s="39"/>
      <c r="AN37" s="39"/>
      <c r="BK37" s="67" t="s">
        <v>42</v>
      </c>
    </row>
    <row r="38" spans="1:63" ht="13.5" customHeight="1" x14ac:dyDescent="0.15">
      <c r="R38" s="55"/>
      <c r="Z38" s="101"/>
      <c r="AA38" s="101"/>
      <c r="AB38" s="101"/>
      <c r="AC38" s="101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Y38" s="39"/>
      <c r="AZ38" s="39"/>
      <c r="BA38" s="39"/>
      <c r="BB38" s="39"/>
      <c r="BC38" s="39"/>
      <c r="BD38" s="39"/>
      <c r="BE38" s="39"/>
      <c r="BG38" s="39"/>
      <c r="BH38" s="39"/>
      <c r="BI38" s="39"/>
      <c r="BJ38" s="39"/>
      <c r="BK38" s="67" t="s">
        <v>42</v>
      </c>
    </row>
    <row r="39" spans="1:63" ht="13.5" customHeight="1" x14ac:dyDescent="0.15">
      <c r="R39" s="55"/>
      <c r="Z39" s="101"/>
      <c r="AA39" s="101"/>
      <c r="AB39" s="101"/>
      <c r="AC39" s="101"/>
      <c r="AD39" s="39"/>
      <c r="AE39" s="39"/>
      <c r="AF39" s="39" t="str">
        <f>患者1!AF39</f>
        <v/>
      </c>
      <c r="AG39" s="39" t="str">
        <f>患者1!AG39</f>
        <v/>
      </c>
      <c r="AH39" s="39" t="str">
        <f>患者1!AH39</f>
        <v/>
      </c>
      <c r="AI39" s="39" t="str">
        <f>患者1!AI39</f>
        <v/>
      </c>
      <c r="AN39" s="39"/>
      <c r="AY39" s="39"/>
      <c r="AZ39" s="39"/>
      <c r="BA39" s="39"/>
      <c r="BB39" s="39"/>
      <c r="BC39" s="39"/>
      <c r="BD39" s="39"/>
      <c r="BE39" s="39"/>
      <c r="BG39" s="39"/>
      <c r="BH39" s="39"/>
      <c r="BI39" s="39"/>
      <c r="BJ39" s="39"/>
      <c r="BK39" s="67" t="s">
        <v>42</v>
      </c>
    </row>
    <row r="40" spans="1:63" ht="13.5" customHeight="1" x14ac:dyDescent="0.15">
      <c r="R40" s="55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Y40" s="39"/>
      <c r="AZ40" s="39"/>
      <c r="BA40" s="39"/>
      <c r="BB40" s="39"/>
      <c r="BC40" s="39"/>
      <c r="BD40" s="39"/>
      <c r="BE40" s="39"/>
      <c r="BG40" s="39"/>
      <c r="BH40" s="39"/>
      <c r="BI40" s="39"/>
      <c r="BJ40" s="39"/>
      <c r="BK40" s="67" t="s">
        <v>42</v>
      </c>
    </row>
    <row r="41" spans="1:63" ht="13.5" customHeight="1" x14ac:dyDescent="0.15">
      <c r="R41" s="55"/>
      <c r="AA41" s="39"/>
      <c r="AD41" s="39"/>
      <c r="AE41" s="39"/>
      <c r="AF41" s="39" t="str">
        <f>AF12&amp;AF39</f>
        <v>※「患者氏名（同一建物居住者）」　</v>
      </c>
      <c r="AG41" s="39" t="str">
        <f t="shared" ref="AG41:AI41" si="9">AG12&amp;AG39</f>
        <v>※「診療時間（開始時刻及び終了時間）」　</v>
      </c>
      <c r="AH41" s="39" t="str">
        <f t="shared" si="9"/>
        <v>※「診療場所」　</v>
      </c>
      <c r="AI41" s="39" t="str">
        <f t="shared" si="9"/>
        <v>※「在宅訪問診療料２、往診料」　</v>
      </c>
      <c r="AN41" s="39"/>
      <c r="AY41" s="39"/>
      <c r="AZ41" s="39"/>
      <c r="BA41" s="39"/>
      <c r="BB41" s="39"/>
      <c r="BC41" s="39"/>
      <c r="BD41" s="39"/>
      <c r="BE41" s="39"/>
      <c r="BG41" s="39"/>
      <c r="BH41" s="39"/>
      <c r="BI41" s="39"/>
      <c r="BJ41" s="39"/>
      <c r="BK41" s="67" t="s">
        <v>42</v>
      </c>
    </row>
    <row r="42" spans="1:63" ht="13.5" customHeight="1" x14ac:dyDescent="0.15">
      <c r="R42" s="55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Y42" s="39"/>
      <c r="AZ42" s="39"/>
      <c r="BA42" s="39"/>
      <c r="BB42" s="39"/>
      <c r="BC42" s="39"/>
      <c r="BD42" s="39"/>
      <c r="BE42" s="39"/>
      <c r="BG42" s="39"/>
      <c r="BH42" s="39"/>
      <c r="BI42" s="39"/>
      <c r="BJ42" s="39"/>
      <c r="BK42" s="67" t="s">
        <v>42</v>
      </c>
    </row>
    <row r="43" spans="1:63" ht="13.5" customHeight="1" x14ac:dyDescent="0.15">
      <c r="R43" s="55"/>
      <c r="Z43" s="67" t="str">
        <f>"※「診療人数合計」　"&amp;D34&amp;"人　"</f>
        <v>※「診療人数合計」　0人　</v>
      </c>
      <c r="AA43" s="67" t="str">
        <f>"※「主治医氏名」　"&amp;I35&amp;"　"</f>
        <v>※「主治医氏名」　0　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Y43" s="39"/>
      <c r="AZ43" s="39"/>
      <c r="BA43" s="39"/>
      <c r="BB43" s="39"/>
      <c r="BC43" s="39"/>
      <c r="BD43" s="39"/>
      <c r="BE43" s="39"/>
      <c r="BG43" s="39"/>
      <c r="BH43" s="39"/>
      <c r="BI43" s="39"/>
      <c r="BJ43" s="39"/>
      <c r="BK43" s="67" t="s">
        <v>42</v>
      </c>
    </row>
    <row r="44" spans="1:63" ht="13.5" customHeight="1" x14ac:dyDescent="0.15">
      <c r="R44" s="55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Y44" s="39"/>
      <c r="AZ44" s="39"/>
      <c r="BA44" s="39"/>
      <c r="BB44" s="39"/>
      <c r="BC44" s="39"/>
      <c r="BD44" s="39"/>
      <c r="BE44" s="39"/>
      <c r="BG44" s="39"/>
      <c r="BH44" s="39"/>
      <c r="BI44" s="39"/>
      <c r="BJ44" s="39"/>
      <c r="BK44" s="67" t="s">
        <v>42</v>
      </c>
    </row>
    <row r="45" spans="1:63" ht="13.5" customHeight="1" x14ac:dyDescent="0.15">
      <c r="R45" s="55"/>
      <c r="Z45" s="67" t="str">
        <f>Z43&amp;CHAR(10) &amp; AA43</f>
        <v>※「診療人数合計」　0人　
※「主治医氏名」　0　</v>
      </c>
      <c r="AA45" s="39"/>
      <c r="AB45" s="39"/>
      <c r="AC45" s="39"/>
      <c r="AD45" s="39"/>
      <c r="AE45" s="39"/>
      <c r="AF45" s="39" t="str">
        <f>DBCS(Z45)</f>
        <v>※「診療人数合計」　０人　
※「主治医氏名」　０　</v>
      </c>
      <c r="AG45" s="39"/>
      <c r="AH45" s="39"/>
      <c r="AI45" s="39"/>
      <c r="AJ45" s="39"/>
      <c r="AK45" s="39"/>
      <c r="AL45" s="39"/>
      <c r="AM45" s="39"/>
      <c r="AN45" s="39"/>
      <c r="AY45" s="39"/>
      <c r="AZ45" s="39"/>
      <c r="BA45" s="39"/>
      <c r="BB45" s="39"/>
      <c r="BC45" s="39"/>
      <c r="BD45" s="39"/>
      <c r="BE45" s="39"/>
      <c r="BG45" s="39"/>
      <c r="BH45" s="39"/>
      <c r="BI45" s="39"/>
      <c r="BJ45" s="39"/>
      <c r="BK45" s="67" t="s">
        <v>42</v>
      </c>
    </row>
    <row r="46" spans="1:63" ht="13.5" customHeight="1" x14ac:dyDescent="0.15">
      <c r="R46" s="55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Y46" s="39"/>
      <c r="AZ46" s="39"/>
      <c r="BA46" s="39"/>
      <c r="BB46" s="39"/>
      <c r="BC46" s="39"/>
      <c r="BD46" s="39"/>
      <c r="BE46" s="39"/>
      <c r="BG46" s="39"/>
      <c r="BH46" s="39"/>
      <c r="BI46" s="39"/>
      <c r="BJ46" s="39"/>
      <c r="BK46" s="67" t="s">
        <v>42</v>
      </c>
    </row>
    <row r="47" spans="1:63" ht="13.5" customHeight="1" x14ac:dyDescent="0.15">
      <c r="R47" s="55"/>
      <c r="Z47" s="39"/>
      <c r="AA47" s="39"/>
      <c r="AB47" s="39"/>
      <c r="AC47" s="39"/>
      <c r="AD47" s="39"/>
      <c r="AE47" s="39"/>
      <c r="AF47" s="39" t="str">
        <f>AF37&amp;CHAR(10) &amp;AF41&amp;CHAR(10) &amp;AG41&amp;CHAR(10) &amp;AH41&amp;CHAR(10) &amp;AI41&amp;CHAR(10) &amp;AF45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AG47" s="39"/>
      <c r="AH47" s="39"/>
      <c r="AI47" s="39"/>
      <c r="AJ47" s="39"/>
      <c r="AK47" s="39"/>
      <c r="AL47" s="39"/>
      <c r="AM47" s="39"/>
      <c r="AN47" s="39"/>
      <c r="AY47" s="39"/>
      <c r="AZ47" s="39"/>
      <c r="BA47" s="39"/>
      <c r="BB47" s="39"/>
      <c r="BC47" s="39"/>
      <c r="BD47" s="39"/>
      <c r="BE47" s="39"/>
      <c r="BG47" s="39"/>
      <c r="BH47" s="39"/>
      <c r="BI47" s="39"/>
      <c r="BJ47" s="39"/>
      <c r="BK47" s="67" t="s">
        <v>42</v>
      </c>
    </row>
    <row r="48" spans="1:63" ht="13.5" customHeight="1" x14ac:dyDescent="0.15">
      <c r="R48" s="55"/>
      <c r="AY48" s="39"/>
      <c r="AZ48" s="39"/>
      <c r="BA48" s="39"/>
      <c r="BB48" s="39"/>
      <c r="BC48" s="39"/>
      <c r="BD48" s="39"/>
      <c r="BE48" s="39"/>
      <c r="BG48" s="39"/>
      <c r="BH48" s="39"/>
      <c r="BI48" s="39"/>
      <c r="BJ48" s="39"/>
      <c r="BK48" s="39"/>
    </row>
    <row r="49" spans="18:63" ht="13.5" customHeight="1" x14ac:dyDescent="0.15">
      <c r="R49" s="55"/>
      <c r="AY49" s="39"/>
      <c r="AZ49" s="39"/>
      <c r="BA49" s="39"/>
      <c r="BB49" s="39"/>
      <c r="BC49" s="39"/>
      <c r="BD49" s="39"/>
      <c r="BE49" s="39"/>
      <c r="BG49" s="39"/>
      <c r="BH49" s="39"/>
      <c r="BI49" s="39"/>
      <c r="BJ49" s="39"/>
      <c r="BK49" s="39"/>
    </row>
    <row r="50" spans="18:63" ht="13.5" customHeight="1" x14ac:dyDescent="0.15">
      <c r="R50" s="55"/>
      <c r="AY50" s="39"/>
      <c r="AZ50" s="39"/>
      <c r="BA50" s="39"/>
      <c r="BB50" s="39"/>
      <c r="BC50" s="39"/>
      <c r="BD50" s="39"/>
      <c r="BE50" s="39"/>
      <c r="BG50" s="39"/>
      <c r="BH50" s="39"/>
      <c r="BI50" s="39"/>
      <c r="BJ50" s="39"/>
      <c r="BK50" s="39"/>
    </row>
    <row r="51" spans="18:63" x14ac:dyDescent="0.15">
      <c r="R51" s="55"/>
    </row>
    <row r="52" spans="18:63" x14ac:dyDescent="0.15">
      <c r="R52" s="55"/>
    </row>
    <row r="53" spans="18:63" x14ac:dyDescent="0.15">
      <c r="R53" s="55"/>
    </row>
    <row r="54" spans="18:63" x14ac:dyDescent="0.15">
      <c r="R54" s="55"/>
    </row>
    <row r="55" spans="18:63" x14ac:dyDescent="0.15">
      <c r="R55" s="55"/>
    </row>
    <row r="56" spans="18:63" x14ac:dyDescent="0.15">
      <c r="R56" s="55"/>
    </row>
    <row r="57" spans="18:63" x14ac:dyDescent="0.15">
      <c r="R57" s="55"/>
    </row>
    <row r="58" spans="18:63" x14ac:dyDescent="0.15">
      <c r="R58" s="55"/>
    </row>
  </sheetData>
  <sheetProtection sheet="1" objects="1" scenarios="1"/>
  <mergeCells count="76">
    <mergeCell ref="H33:I33"/>
    <mergeCell ref="J33:N33"/>
    <mergeCell ref="O33:P33"/>
    <mergeCell ref="Z35:AC39"/>
    <mergeCell ref="H31:I31"/>
    <mergeCell ref="J31:N31"/>
    <mergeCell ref="O31:P31"/>
    <mergeCell ref="H32:I32"/>
    <mergeCell ref="J32:N32"/>
    <mergeCell ref="O32:P32"/>
    <mergeCell ref="H29:I29"/>
    <mergeCell ref="J29:N29"/>
    <mergeCell ref="O29:P29"/>
    <mergeCell ref="H30:I30"/>
    <mergeCell ref="J30:N30"/>
    <mergeCell ref="O30:P30"/>
    <mergeCell ref="H27:I27"/>
    <mergeCell ref="J27:N27"/>
    <mergeCell ref="O27:P27"/>
    <mergeCell ref="H28:I28"/>
    <mergeCell ref="J28:N28"/>
    <mergeCell ref="O28:P28"/>
    <mergeCell ref="H25:I25"/>
    <mergeCell ref="J25:N25"/>
    <mergeCell ref="O25:P25"/>
    <mergeCell ref="H26:I26"/>
    <mergeCell ref="J26:N26"/>
    <mergeCell ref="O26:P26"/>
    <mergeCell ref="H23:I23"/>
    <mergeCell ref="J23:N23"/>
    <mergeCell ref="O23:P23"/>
    <mergeCell ref="H24:I24"/>
    <mergeCell ref="J24:N24"/>
    <mergeCell ref="O24:P24"/>
    <mergeCell ref="H21:I21"/>
    <mergeCell ref="J21:N21"/>
    <mergeCell ref="O21:P21"/>
    <mergeCell ref="H22:I22"/>
    <mergeCell ref="J22:N22"/>
    <mergeCell ref="O22:P22"/>
    <mergeCell ref="H19:I19"/>
    <mergeCell ref="J19:N19"/>
    <mergeCell ref="O19:P19"/>
    <mergeCell ref="H20:I20"/>
    <mergeCell ref="J20:N20"/>
    <mergeCell ref="O20:P20"/>
    <mergeCell ref="H17:I17"/>
    <mergeCell ref="J17:N17"/>
    <mergeCell ref="O17:P17"/>
    <mergeCell ref="H18:I18"/>
    <mergeCell ref="J18:N18"/>
    <mergeCell ref="O18:P18"/>
    <mergeCell ref="H15:I15"/>
    <mergeCell ref="J15:N15"/>
    <mergeCell ref="O15:P15"/>
    <mergeCell ref="H16:I16"/>
    <mergeCell ref="J16:N16"/>
    <mergeCell ref="O16:P16"/>
    <mergeCell ref="H12:I13"/>
    <mergeCell ref="J12:N12"/>
    <mergeCell ref="O12:P13"/>
    <mergeCell ref="D13:F13"/>
    <mergeCell ref="J13:N13"/>
    <mergeCell ref="H14:I14"/>
    <mergeCell ref="J14:N14"/>
    <mergeCell ref="O14:P14"/>
    <mergeCell ref="C2:P2"/>
    <mergeCell ref="D3:H3"/>
    <mergeCell ref="R3:R19"/>
    <mergeCell ref="E4:G4"/>
    <mergeCell ref="I4:P4"/>
    <mergeCell ref="E5:P5"/>
    <mergeCell ref="D6:P6"/>
    <mergeCell ref="C9:P9"/>
    <mergeCell ref="C12:C13"/>
    <mergeCell ref="D12:F1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09" r:id="rId4" name="Check Box 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0" r:id="rId5" name="Check Box 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13</xdr:row>
                    <xdr:rowOff>38100</xdr:rowOff>
                  </from>
                  <to>
                    <xdr:col>15</xdr:col>
                    <xdr:colOff>95250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1" r:id="rId6" name="Option Button 3">
              <controlPr defaultSize="0" autoFill="0" autoLine="0" autoPict="0">
                <anchor moveWithCells="1">
                  <from>
                    <xdr:col>4</xdr:col>
                    <xdr:colOff>85725</xdr:colOff>
                    <xdr:row>3</xdr:row>
                    <xdr:rowOff>66675</xdr:rowOff>
                  </from>
                  <to>
                    <xdr:col>7</xdr:col>
                    <xdr:colOff>9525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2" r:id="rId7" name="Option Button 4">
              <controlPr defaultSize="0" autoFill="0" autoLine="0" autoPict="0">
                <anchor moveWithCells="1">
                  <from>
                    <xdr:col>5</xdr:col>
                    <xdr:colOff>352425</xdr:colOff>
                    <xdr:row>3</xdr:row>
                    <xdr:rowOff>66675</xdr:rowOff>
                  </from>
                  <to>
                    <xdr:col>7</xdr:col>
                    <xdr:colOff>523875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3" r:id="rId8" name="Option Button 5">
              <controlPr defaultSize="0" autoFill="0" autoLine="0" autoPict="0">
                <anchor moveWithCells="1">
                  <from>
                    <xdr:col>7</xdr:col>
                    <xdr:colOff>714375</xdr:colOff>
                    <xdr:row>3</xdr:row>
                    <xdr:rowOff>66675</xdr:rowOff>
                  </from>
                  <to>
                    <xdr:col>8</xdr:col>
                    <xdr:colOff>695325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4" r:id="rId9" name="Option Button 6">
              <controlPr defaultSize="0" autoFill="0" autoLine="0" autoPict="0">
                <anchor moveWithCells="1">
                  <from>
                    <xdr:col>8</xdr:col>
                    <xdr:colOff>371475</xdr:colOff>
                    <xdr:row>3</xdr:row>
                    <xdr:rowOff>66675</xdr:rowOff>
                  </from>
                  <to>
                    <xdr:col>8</xdr:col>
                    <xdr:colOff>1209675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5" r:id="rId10" name="Option Button 7">
              <controlPr defaultSize="0" autoFill="0" autoLine="0" autoPict="0">
                <anchor moveWithCells="1">
                  <from>
                    <xdr:col>8</xdr:col>
                    <xdr:colOff>885825</xdr:colOff>
                    <xdr:row>3</xdr:row>
                    <xdr:rowOff>66675</xdr:rowOff>
                  </from>
                  <to>
                    <xdr:col>8</xdr:col>
                    <xdr:colOff>1724025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6" r:id="rId11" name="Option Button 8">
              <controlPr defaultSize="0" autoFill="0" autoLine="0" autoPict="0">
                <anchor moveWithCells="1">
                  <from>
                    <xdr:col>8</xdr:col>
                    <xdr:colOff>1400175</xdr:colOff>
                    <xdr:row>3</xdr:row>
                    <xdr:rowOff>66675</xdr:rowOff>
                  </from>
                  <to>
                    <xdr:col>9</xdr:col>
                    <xdr:colOff>114300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7" r:id="rId12" name="Option Button 9">
              <controlPr defaultSize="0" autoFill="0" autoLine="0" autoPict="0">
                <anchor moveWithCells="1">
                  <from>
                    <xdr:col>8</xdr:col>
                    <xdr:colOff>1914525</xdr:colOff>
                    <xdr:row>3</xdr:row>
                    <xdr:rowOff>66675</xdr:rowOff>
                  </from>
                  <to>
                    <xdr:col>11</xdr:col>
                    <xdr:colOff>142875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8" r:id="rId13" name="Option Button 10">
              <controlPr defaultSize="0" autoFill="0" autoLine="0" autoPict="0">
                <anchor moveWithCells="1">
                  <from>
                    <xdr:col>10</xdr:col>
                    <xdr:colOff>57150</xdr:colOff>
                    <xdr:row>3</xdr:row>
                    <xdr:rowOff>66675</xdr:rowOff>
                  </from>
                  <to>
                    <xdr:col>13</xdr:col>
                    <xdr:colOff>152400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9" r:id="rId14" name="Group Box 11">
              <controlPr defaultSize="0" autoFill="0" autoPict="0">
                <anchor moveWithCells="1">
                  <from>
                    <xdr:col>2</xdr:col>
                    <xdr:colOff>1000125</xdr:colOff>
                    <xdr:row>2</xdr:row>
                    <xdr:rowOff>266700</xdr:rowOff>
                  </from>
                  <to>
                    <xdr:col>15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0" r:id="rId15" name="Option Button 12">
              <controlPr defaultSize="0" autoFill="0" autoLine="0" autoPict="0">
                <anchor moveWithCells="1">
                  <from>
                    <xdr:col>4</xdr:col>
                    <xdr:colOff>76200</xdr:colOff>
                    <xdr:row>4</xdr:row>
                    <xdr:rowOff>76200</xdr:rowOff>
                  </from>
                  <to>
                    <xdr:col>7</xdr:col>
                    <xdr:colOff>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1" r:id="rId16" name="Option Button 13">
              <controlPr defaultSize="0" autoFill="0" autoLine="0" autoPict="0">
                <anchor moveWithCells="1">
                  <from>
                    <xdr:col>5</xdr:col>
                    <xdr:colOff>342900</xdr:colOff>
                    <xdr:row>4</xdr:row>
                    <xdr:rowOff>76200</xdr:rowOff>
                  </from>
                  <to>
                    <xdr:col>7</xdr:col>
                    <xdr:colOff>514350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2" r:id="rId17" name="Option Button 14">
              <controlPr defaultSize="0" autoFill="0" autoLine="0" autoPict="0">
                <anchor moveWithCells="1">
                  <from>
                    <xdr:col>7</xdr:col>
                    <xdr:colOff>190500</xdr:colOff>
                    <xdr:row>4</xdr:row>
                    <xdr:rowOff>76200</xdr:rowOff>
                  </from>
                  <to>
                    <xdr:col>8</xdr:col>
                    <xdr:colOff>171450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3" r:id="rId18" name="Option Button 15">
              <controlPr defaultSize="0" autoFill="0" autoLine="0" autoPict="0">
                <anchor moveWithCells="1">
                  <from>
                    <xdr:col>7</xdr:col>
                    <xdr:colOff>704850</xdr:colOff>
                    <xdr:row>4</xdr:row>
                    <xdr:rowOff>76200</xdr:rowOff>
                  </from>
                  <to>
                    <xdr:col>8</xdr:col>
                    <xdr:colOff>685800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4" r:id="rId19" name="Option Button 16">
              <controlPr defaultSize="0" autoFill="0" autoLine="0" autoPict="0">
                <anchor moveWithCells="1">
                  <from>
                    <xdr:col>8</xdr:col>
                    <xdr:colOff>361950</xdr:colOff>
                    <xdr:row>4</xdr:row>
                    <xdr:rowOff>76200</xdr:rowOff>
                  </from>
                  <to>
                    <xdr:col>8</xdr:col>
                    <xdr:colOff>1200150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5" r:id="rId20" name="Option Button 17">
              <controlPr defaultSize="0" autoFill="0" autoLine="0" autoPict="0">
                <anchor moveWithCells="1">
                  <from>
                    <xdr:col>8</xdr:col>
                    <xdr:colOff>876300</xdr:colOff>
                    <xdr:row>4</xdr:row>
                    <xdr:rowOff>76200</xdr:rowOff>
                  </from>
                  <to>
                    <xdr:col>8</xdr:col>
                    <xdr:colOff>1714500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6" r:id="rId21" name="Option Button 18">
              <controlPr defaultSize="0" autoFill="0" autoLine="0" autoPict="0">
                <anchor moveWithCells="1">
                  <from>
                    <xdr:col>8</xdr:col>
                    <xdr:colOff>1390650</xdr:colOff>
                    <xdr:row>4</xdr:row>
                    <xdr:rowOff>76200</xdr:rowOff>
                  </from>
                  <to>
                    <xdr:col>9</xdr:col>
                    <xdr:colOff>104775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7" r:id="rId22" name="Option Button 19">
              <controlPr defaultSize="0" autoFill="0" autoLine="0" autoPict="0">
                <anchor moveWithCells="1">
                  <from>
                    <xdr:col>8</xdr:col>
                    <xdr:colOff>1905000</xdr:colOff>
                    <xdr:row>4</xdr:row>
                    <xdr:rowOff>76200</xdr:rowOff>
                  </from>
                  <to>
                    <xdr:col>11</xdr:col>
                    <xdr:colOff>133350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8" r:id="rId23" name="Option Button 20">
              <controlPr defaultSize="0" autoFill="0" autoLine="0" autoPict="0">
                <anchor moveWithCells="1">
                  <from>
                    <xdr:col>10</xdr:col>
                    <xdr:colOff>57150</xdr:colOff>
                    <xdr:row>4</xdr:row>
                    <xdr:rowOff>76200</xdr:rowOff>
                  </from>
                  <to>
                    <xdr:col>13</xdr:col>
                    <xdr:colOff>152400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9" r:id="rId24" name="Group Box 21">
              <controlPr defaultSize="0" autoFill="0" autoPict="0">
                <anchor moveWithCells="1">
                  <from>
                    <xdr:col>3</xdr:col>
                    <xdr:colOff>438150</xdr:colOff>
                    <xdr:row>4</xdr:row>
                    <xdr:rowOff>57150</xdr:rowOff>
                  </from>
                  <to>
                    <xdr:col>15</xdr:col>
                    <xdr:colOff>228600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0" r:id="rId25" name="Option Button 22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76200</xdr:rowOff>
                  </from>
                  <to>
                    <xdr:col>15</xdr:col>
                    <xdr:colOff>180975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1" r:id="rId26" name="Check Box 2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14</xdr:row>
                    <xdr:rowOff>28575</xdr:rowOff>
                  </from>
                  <to>
                    <xdr:col>12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2" r:id="rId27" name="Check Box 2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14</xdr:row>
                    <xdr:rowOff>38100</xdr:rowOff>
                  </from>
                  <to>
                    <xdr:col>15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3" r:id="rId28" name="Check Box 2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15</xdr:row>
                    <xdr:rowOff>28575</xdr:rowOff>
                  </from>
                  <to>
                    <xdr:col>12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4" r:id="rId29" name="Check Box 2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15</xdr:row>
                    <xdr:rowOff>38100</xdr:rowOff>
                  </from>
                  <to>
                    <xdr:col>15</xdr:col>
                    <xdr:colOff>95250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5" r:id="rId30" name="Check Box 2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16</xdr:row>
                    <xdr:rowOff>28575</xdr:rowOff>
                  </from>
                  <to>
                    <xdr:col>12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6" r:id="rId31" name="Check Box 2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16</xdr:row>
                    <xdr:rowOff>38100</xdr:rowOff>
                  </from>
                  <to>
                    <xdr:col>15</xdr:col>
                    <xdr:colOff>95250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7" r:id="rId32" name="Check Box 2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17</xdr:row>
                    <xdr:rowOff>28575</xdr:rowOff>
                  </from>
                  <to>
                    <xdr:col>12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8" r:id="rId33" name="Check Box 3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17</xdr:row>
                    <xdr:rowOff>38100</xdr:rowOff>
                  </from>
                  <to>
                    <xdr:col>15</xdr:col>
                    <xdr:colOff>95250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9" r:id="rId34" name="Check Box 3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18</xdr:row>
                    <xdr:rowOff>28575</xdr:rowOff>
                  </from>
                  <to>
                    <xdr:col>12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0" r:id="rId35" name="Check Box 3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18</xdr:row>
                    <xdr:rowOff>38100</xdr:rowOff>
                  </from>
                  <to>
                    <xdr:col>15</xdr:col>
                    <xdr:colOff>95250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1" r:id="rId36" name="Check Box 3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19</xdr:row>
                    <xdr:rowOff>28575</xdr:rowOff>
                  </from>
                  <to>
                    <xdr:col>12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2" r:id="rId37" name="Check Box 3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19</xdr:row>
                    <xdr:rowOff>38100</xdr:rowOff>
                  </from>
                  <to>
                    <xdr:col>15</xdr:col>
                    <xdr:colOff>95250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3" r:id="rId38" name="Check Box 3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20</xdr:row>
                    <xdr:rowOff>28575</xdr:rowOff>
                  </from>
                  <to>
                    <xdr:col>12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4" r:id="rId39" name="Check Box 3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20</xdr:row>
                    <xdr:rowOff>38100</xdr:rowOff>
                  </from>
                  <to>
                    <xdr:col>15</xdr:col>
                    <xdr:colOff>95250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5" r:id="rId40" name="Check Box 3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21</xdr:row>
                    <xdr:rowOff>28575</xdr:rowOff>
                  </from>
                  <to>
                    <xdr:col>12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6" r:id="rId41" name="Check Box 3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21</xdr:row>
                    <xdr:rowOff>38100</xdr:rowOff>
                  </from>
                  <to>
                    <xdr:col>15</xdr:col>
                    <xdr:colOff>95250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7" r:id="rId42" name="Check Box 3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22</xdr:row>
                    <xdr:rowOff>28575</xdr:rowOff>
                  </from>
                  <to>
                    <xdr:col>12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8" r:id="rId43" name="Check Box 4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22</xdr:row>
                    <xdr:rowOff>38100</xdr:rowOff>
                  </from>
                  <to>
                    <xdr:col>15</xdr:col>
                    <xdr:colOff>95250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9" r:id="rId44" name="Check Box 4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23</xdr:row>
                    <xdr:rowOff>28575</xdr:rowOff>
                  </from>
                  <to>
                    <xdr:col>12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0" r:id="rId45" name="Check Box 4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23</xdr:row>
                    <xdr:rowOff>38100</xdr:rowOff>
                  </from>
                  <to>
                    <xdr:col>15</xdr:col>
                    <xdr:colOff>95250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1" r:id="rId46" name="Check Box 4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24</xdr:row>
                    <xdr:rowOff>28575</xdr:rowOff>
                  </from>
                  <to>
                    <xdr:col>12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2" r:id="rId47" name="Check Box 4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24</xdr:row>
                    <xdr:rowOff>38100</xdr:rowOff>
                  </from>
                  <to>
                    <xdr:col>15</xdr:col>
                    <xdr:colOff>95250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3" r:id="rId48" name="Check Box 4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25</xdr:row>
                    <xdr:rowOff>28575</xdr:rowOff>
                  </from>
                  <to>
                    <xdr:col>12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4" r:id="rId49" name="Check Box 4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25</xdr:row>
                    <xdr:rowOff>38100</xdr:rowOff>
                  </from>
                  <to>
                    <xdr:col>15</xdr:col>
                    <xdr:colOff>95250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5" r:id="rId50" name="Check Box 4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26</xdr:row>
                    <xdr:rowOff>28575</xdr:rowOff>
                  </from>
                  <to>
                    <xdr:col>12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6" r:id="rId51" name="Check Box 4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26</xdr:row>
                    <xdr:rowOff>38100</xdr:rowOff>
                  </from>
                  <to>
                    <xdr:col>15</xdr:col>
                    <xdr:colOff>95250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7" r:id="rId52" name="Check Box 4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27</xdr:row>
                    <xdr:rowOff>28575</xdr:rowOff>
                  </from>
                  <to>
                    <xdr:col>12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8" r:id="rId53" name="Check Box 5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27</xdr:row>
                    <xdr:rowOff>38100</xdr:rowOff>
                  </from>
                  <to>
                    <xdr:col>15</xdr:col>
                    <xdr:colOff>95250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9" r:id="rId54" name="Check Box 5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28</xdr:row>
                    <xdr:rowOff>28575</xdr:rowOff>
                  </from>
                  <to>
                    <xdr:col>12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0" r:id="rId55" name="Check Box 5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28</xdr:row>
                    <xdr:rowOff>38100</xdr:rowOff>
                  </from>
                  <to>
                    <xdr:col>15</xdr:col>
                    <xdr:colOff>95250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1" r:id="rId56" name="Check Box 5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29</xdr:row>
                    <xdr:rowOff>28575</xdr:rowOff>
                  </from>
                  <to>
                    <xdr:col>12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2" r:id="rId57" name="Check Box 5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29</xdr:row>
                    <xdr:rowOff>38100</xdr:rowOff>
                  </from>
                  <to>
                    <xdr:col>15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3" r:id="rId58" name="Check Box 5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30</xdr:row>
                    <xdr:rowOff>28575</xdr:rowOff>
                  </from>
                  <to>
                    <xdr:col>12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4" r:id="rId59" name="Check Box 5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30</xdr:row>
                    <xdr:rowOff>38100</xdr:rowOff>
                  </from>
                  <to>
                    <xdr:col>15</xdr:col>
                    <xdr:colOff>95250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5" r:id="rId60" name="Check Box 5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31</xdr:row>
                    <xdr:rowOff>28575</xdr:rowOff>
                  </from>
                  <to>
                    <xdr:col>12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6" r:id="rId61" name="Check Box 5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31</xdr:row>
                    <xdr:rowOff>38100</xdr:rowOff>
                  </from>
                  <to>
                    <xdr:col>15</xdr:col>
                    <xdr:colOff>95250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7" r:id="rId62" name="Check Box 5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32</xdr:row>
                    <xdr:rowOff>28575</xdr:rowOff>
                  </from>
                  <to>
                    <xdr:col>12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8" r:id="rId63" name="Check Box 6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32</xdr:row>
                    <xdr:rowOff>38100</xdr:rowOff>
                  </from>
                  <to>
                    <xdr:col>15</xdr:col>
                    <xdr:colOff>95250</xdr:colOff>
                    <xdr:row>32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58"/>
  <sheetViews>
    <sheetView zoomScaleNormal="100" workbookViewId="0">
      <selection activeCell="D3" sqref="D3:H3"/>
    </sheetView>
  </sheetViews>
  <sheetFormatPr defaultRowHeight="13.5" x14ac:dyDescent="0.15"/>
  <cols>
    <col min="1" max="1" width="4.25" style="58" customWidth="1"/>
    <col min="2" max="2" width="2.375" style="63" customWidth="1"/>
    <col min="3" max="3" width="14.625" style="63" customWidth="1"/>
    <col min="4" max="4" width="7.75" style="63" customWidth="1"/>
    <col min="5" max="5" width="3.25" style="63" customWidth="1"/>
    <col min="6" max="6" width="7.75" style="63" customWidth="1"/>
    <col min="7" max="7" width="1" style="63" customWidth="1"/>
    <col min="8" max="8" width="11.25" style="63" customWidth="1"/>
    <col min="9" max="9" width="27.875" style="63" customWidth="1"/>
    <col min="10" max="10" width="3.125" style="63" customWidth="1"/>
    <col min="11" max="16" width="3.25" style="63" customWidth="1"/>
    <col min="17" max="17" width="3.75" style="63" customWidth="1"/>
    <col min="18" max="18" width="47.625" style="63" customWidth="1"/>
    <col min="19" max="19" width="2.375" style="63" customWidth="1"/>
    <col min="20" max="25" width="1.25" style="63" customWidth="1"/>
    <col min="26" max="62" width="1.25" style="67" customWidth="1"/>
    <col min="63" max="63" width="6.75" style="67" customWidth="1"/>
    <col min="64" max="68" width="6.75" style="63" customWidth="1"/>
    <col min="69" max="16384" width="9" style="63"/>
  </cols>
  <sheetData>
    <row r="1" spans="1:68" x14ac:dyDescent="0.15">
      <c r="B1" s="40" t="s">
        <v>0</v>
      </c>
      <c r="AU1" s="67" t="b">
        <v>1</v>
      </c>
    </row>
    <row r="2" spans="1:68" ht="28.5" customHeight="1" x14ac:dyDescent="0.15">
      <c r="C2" s="102" t="s">
        <v>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R2" s="42" t="s">
        <v>30</v>
      </c>
      <c r="Z2" s="67" t="s">
        <v>45</v>
      </c>
      <c r="AD2" s="39"/>
      <c r="AE2" s="39"/>
      <c r="AF2" s="39" t="str">
        <f>DBCS(Z2)</f>
        <v>※「訪問診療に関する記録書」</v>
      </c>
      <c r="AG2" s="39"/>
      <c r="AH2" s="39"/>
      <c r="AI2" s="39"/>
      <c r="AN2" s="39"/>
      <c r="BB2" s="67" t="s">
        <v>38</v>
      </c>
      <c r="BK2" s="67" t="s">
        <v>42</v>
      </c>
    </row>
    <row r="3" spans="1:68" ht="25.5" customHeight="1" x14ac:dyDescent="0.15">
      <c r="C3" s="64" t="s">
        <v>2</v>
      </c>
      <c r="D3" s="73"/>
      <c r="E3" s="73"/>
      <c r="F3" s="73"/>
      <c r="G3" s="73"/>
      <c r="H3" s="73"/>
      <c r="I3" s="64" t="s">
        <v>24</v>
      </c>
      <c r="J3" s="64"/>
      <c r="K3" s="64"/>
      <c r="L3" s="64"/>
      <c r="M3" s="64"/>
      <c r="N3" s="64"/>
      <c r="O3" s="64"/>
      <c r="R3" s="110" t="str">
        <f>S20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Z3" s="67" t="str">
        <f>"※「患者氏名」　"&amp;D3</f>
        <v>※「患者氏名」　</v>
      </c>
      <c r="AD3" s="39"/>
      <c r="AE3" s="39"/>
      <c r="AF3" s="39" t="str">
        <f t="shared" ref="AF3:AF6" si="0">DBCS(Z3)</f>
        <v>※「患者氏名」　</v>
      </c>
      <c r="AG3" s="39"/>
      <c r="AH3" s="39"/>
      <c r="AI3" s="39"/>
      <c r="AN3" s="39"/>
      <c r="AY3" s="39"/>
      <c r="AZ3" s="39"/>
      <c r="BB3" s="39" t="s">
        <v>38</v>
      </c>
      <c r="BK3" s="67" t="s">
        <v>42</v>
      </c>
    </row>
    <row r="4" spans="1:68" ht="25.5" customHeight="1" x14ac:dyDescent="0.15">
      <c r="C4" s="64" t="s">
        <v>3</v>
      </c>
      <c r="D4" s="44" t="s">
        <v>5</v>
      </c>
      <c r="E4" s="113"/>
      <c r="F4" s="113"/>
      <c r="G4" s="113"/>
      <c r="H4" s="45" t="s">
        <v>22</v>
      </c>
      <c r="I4" s="114"/>
      <c r="J4" s="114"/>
      <c r="K4" s="114"/>
      <c r="L4" s="114"/>
      <c r="M4" s="114"/>
      <c r="N4" s="114"/>
      <c r="O4" s="114"/>
      <c r="P4" s="114"/>
      <c r="R4" s="111"/>
      <c r="Z4" s="67" t="str">
        <f>"※「要介護度」　"&amp;AA4</f>
        <v>※「要介護度」　該当なし</v>
      </c>
      <c r="AA4" s="67" t="str">
        <f>AC4</f>
        <v>該当なし</v>
      </c>
      <c r="AB4" s="37">
        <v>8</v>
      </c>
      <c r="AC4" s="67" t="str">
        <f>CHOOSE(AB4,"要支援１","要支援２","要介護１","要介護２","要介護３","要介護４","要介護５","該当なし")</f>
        <v>該当なし</v>
      </c>
      <c r="AD4" s="39"/>
      <c r="AE4" s="39"/>
      <c r="AF4" s="39" t="str">
        <f t="shared" si="0"/>
        <v>※「要介護度」　該当なし</v>
      </c>
      <c r="AG4" s="39"/>
      <c r="AH4" s="39"/>
      <c r="AI4" s="39"/>
      <c r="AN4" s="39"/>
      <c r="AY4" s="39"/>
      <c r="AZ4" s="39"/>
      <c r="BA4" s="39"/>
      <c r="BB4" s="39" t="s">
        <v>38</v>
      </c>
      <c r="BK4" s="67" t="s">
        <v>42</v>
      </c>
    </row>
    <row r="5" spans="1:68" ht="25.5" customHeight="1" x14ac:dyDescent="0.15">
      <c r="C5" s="64" t="s">
        <v>4</v>
      </c>
      <c r="D5" s="6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R5" s="111"/>
      <c r="Z5" s="67" t="str">
        <f>"※「認知症の日常生活自立度」　"&amp;AA5</f>
        <v>※「認知症の日常生活自立度」　該当なし</v>
      </c>
      <c r="AA5" s="39" t="str">
        <f>AC5</f>
        <v>該当なし</v>
      </c>
      <c r="AB5" s="37">
        <v>10</v>
      </c>
      <c r="AC5" s="67" t="str">
        <f>CHOOSE(AB5,"I","II","IIa","IIb","III","IIIa","IIIb","IV","M","該当なし")</f>
        <v>該当なし</v>
      </c>
      <c r="AD5" s="39"/>
      <c r="AE5" s="39"/>
      <c r="AF5" s="39" t="str">
        <f t="shared" si="0"/>
        <v>※「認知症の日常生活自立度」　該当なし</v>
      </c>
      <c r="AG5" s="39"/>
      <c r="AH5" s="39"/>
      <c r="AI5" s="39"/>
      <c r="AN5" s="39"/>
      <c r="AY5" s="39"/>
      <c r="AZ5" s="39"/>
      <c r="BA5" s="39"/>
      <c r="BB5" s="39" t="s">
        <v>38</v>
      </c>
      <c r="BK5" s="67" t="s">
        <v>42</v>
      </c>
    </row>
    <row r="6" spans="1:68" ht="25.5" customHeight="1" x14ac:dyDescent="0.15">
      <c r="C6" s="64" t="s">
        <v>23</v>
      </c>
      <c r="D6" s="73">
        <f>患者1!D6</f>
        <v>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111"/>
      <c r="Z6" s="67" t="str">
        <f>"※「患者住所」　"&amp;D6</f>
        <v>※「患者住所」　0</v>
      </c>
      <c r="AD6" s="39"/>
      <c r="AE6" s="39"/>
      <c r="AF6" s="39" t="str">
        <f t="shared" si="0"/>
        <v>※「患者住所」　０</v>
      </c>
      <c r="AG6" s="39"/>
      <c r="AH6" s="39"/>
      <c r="AI6" s="39"/>
      <c r="AN6" s="39" t="b">
        <f>ISBLANK(D6)</f>
        <v>0</v>
      </c>
      <c r="AT6" s="67" t="str">
        <f>IF(AT5=TRUE,"２","")</f>
        <v/>
      </c>
      <c r="AU6" s="67" t="str">
        <f>IF(AU5=TRUE,"２ａ","")</f>
        <v/>
      </c>
      <c r="AV6" s="67" t="str">
        <f>IF(AV5=TRUE,"２ｂ","")</f>
        <v/>
      </c>
      <c r="AW6" s="67" t="str">
        <f>IF(AW5=TRUE,"３","")</f>
        <v/>
      </c>
      <c r="AX6" s="67" t="str">
        <f>IF(AX5=TRUE,"３ａ","")</f>
        <v/>
      </c>
      <c r="AY6" s="67" t="str">
        <f>IF(AY5=TRUE,"３ｂ","")</f>
        <v/>
      </c>
      <c r="AZ6" s="67" t="str">
        <f>IF(AZ5=TRUE,"４","")</f>
        <v/>
      </c>
      <c r="BA6" s="67" t="str">
        <f>IF(BA5=TRUE,"Ｍ","")</f>
        <v/>
      </c>
      <c r="BB6" s="39" t="s">
        <v>38</v>
      </c>
      <c r="BK6" s="67" t="s">
        <v>42</v>
      </c>
    </row>
    <row r="7" spans="1:68" ht="9" customHeight="1" x14ac:dyDescent="0.15">
      <c r="C7" s="6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R7" s="111"/>
      <c r="AD7" s="39"/>
      <c r="AE7" s="39"/>
      <c r="AF7" s="39"/>
      <c r="AG7" s="39"/>
      <c r="AH7" s="39"/>
      <c r="AI7" s="39"/>
      <c r="AN7" s="39"/>
      <c r="BB7" s="39" t="s">
        <v>38</v>
      </c>
      <c r="BG7" s="67" t="str">
        <f>IF(BG6=TRUE,"１","")</f>
        <v/>
      </c>
      <c r="BH7" s="67" t="str">
        <f>IF(BH6=TRUE,"２","")</f>
        <v/>
      </c>
      <c r="BI7" s="67" t="str">
        <f>IF(BI6=TRUE,"２ａ","")</f>
        <v/>
      </c>
      <c r="BJ7" s="67" t="str">
        <f>IF(BJ6=TRUE,"２ｂ","")</f>
        <v/>
      </c>
      <c r="BK7" s="67" t="s">
        <v>42</v>
      </c>
      <c r="BL7" s="63" t="str">
        <f>IF(BL6=TRUE,"３ａ","")</f>
        <v/>
      </c>
      <c r="BM7" s="63" t="str">
        <f>IF(BM6=TRUE,"３ｂ","")</f>
        <v/>
      </c>
      <c r="BN7" s="63" t="str">
        <f>IF(BN6=TRUE,"４","")</f>
        <v/>
      </c>
      <c r="BO7" s="63" t="str">
        <f>IF(BO6=TRUE,"Ｍ","")</f>
        <v/>
      </c>
      <c r="BP7" s="63" t="str">
        <f>IF(BP6=TRUE,"該当なし","")</f>
        <v/>
      </c>
    </row>
    <row r="8" spans="1:68" ht="25.5" customHeight="1" x14ac:dyDescent="0.15">
      <c r="C8" s="64" t="s">
        <v>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R8" s="111"/>
      <c r="AD8" s="39"/>
      <c r="AE8" s="39"/>
      <c r="AF8" s="39"/>
      <c r="AG8" s="39"/>
      <c r="AH8" s="39"/>
      <c r="AI8" s="39"/>
      <c r="AN8" s="39"/>
      <c r="BB8" s="39" t="s">
        <v>38</v>
      </c>
      <c r="BK8" s="67" t="s">
        <v>42</v>
      </c>
    </row>
    <row r="9" spans="1:68" ht="41.25" customHeight="1" x14ac:dyDescent="0.15"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R9" s="111"/>
      <c r="Z9" s="67" t="str">
        <f>"※「訪問診療が必要な理由」　"&amp;C9</f>
        <v>※「訪問診療が必要な理由」　</v>
      </c>
      <c r="AD9" s="39"/>
      <c r="AE9" s="39"/>
      <c r="AF9" s="39" t="str">
        <f t="shared" ref="AF9:AF10" si="1">DBCS(Z9)</f>
        <v>※「訪問診療が必要な理由」　</v>
      </c>
      <c r="AG9" s="39"/>
      <c r="AH9" s="39"/>
      <c r="AI9" s="39"/>
      <c r="AN9" s="39" t="b">
        <f>ISBLANK(C9)</f>
        <v>1</v>
      </c>
      <c r="BB9" s="39" t="s">
        <v>38</v>
      </c>
      <c r="BK9" s="67" t="s">
        <v>42</v>
      </c>
    </row>
    <row r="10" spans="1:68" ht="18" customHeight="1" x14ac:dyDescent="0.15">
      <c r="C10" s="64"/>
      <c r="D10" s="64"/>
      <c r="E10" s="64"/>
      <c r="F10" s="64"/>
      <c r="G10" s="64"/>
      <c r="H10" s="64"/>
      <c r="J10" s="47" t="s">
        <v>10</v>
      </c>
      <c r="K10" s="45">
        <f>患者1!K10</f>
        <v>0</v>
      </c>
      <c r="L10" s="45" t="s">
        <v>11</v>
      </c>
      <c r="M10" s="45">
        <f>患者1!M10</f>
        <v>0</v>
      </c>
      <c r="N10" s="45" t="s">
        <v>12</v>
      </c>
      <c r="O10" s="45">
        <f>患者1!O10</f>
        <v>0</v>
      </c>
      <c r="P10" s="45" t="s">
        <v>13</v>
      </c>
      <c r="R10" s="111"/>
      <c r="Z10" s="67" t="str">
        <f>"※「訪問診療を行った日」　"&amp;AA10</f>
        <v>※「訪問診療を行った日」　平成0年0月0日</v>
      </c>
      <c r="AA10" s="67" t="str">
        <f>J10&amp;K10&amp;L10&amp;M10&amp;N10&amp;O10&amp;P10</f>
        <v>平成0年0月0日</v>
      </c>
      <c r="AD10" s="39"/>
      <c r="AE10" s="39"/>
      <c r="AF10" s="39" t="str">
        <f t="shared" si="1"/>
        <v>※「訪問診療を行った日」　平成０年０月０日</v>
      </c>
      <c r="AG10" s="39"/>
      <c r="AH10" s="39"/>
      <c r="AI10" s="39"/>
      <c r="AN10" s="39"/>
      <c r="BB10" s="39" t="s">
        <v>38</v>
      </c>
      <c r="BK10" s="67" t="s">
        <v>42</v>
      </c>
    </row>
    <row r="11" spans="1:68" ht="10.5" customHeight="1" x14ac:dyDescent="0.15">
      <c r="C11" s="64"/>
      <c r="D11" s="64"/>
      <c r="E11" s="64"/>
      <c r="F11" s="64"/>
      <c r="G11" s="64"/>
      <c r="H11" s="64"/>
      <c r="J11" s="47"/>
      <c r="K11" s="64"/>
      <c r="L11" s="64"/>
      <c r="M11" s="64"/>
      <c r="N11" s="64"/>
      <c r="O11" s="64"/>
      <c r="P11" s="64"/>
      <c r="R11" s="111"/>
      <c r="AD11" s="39"/>
      <c r="AE11" s="39"/>
      <c r="AF11" s="39"/>
      <c r="AG11" s="39"/>
      <c r="AH11" s="39"/>
      <c r="AI11" s="39"/>
      <c r="AN11" s="39"/>
      <c r="BB11" s="39" t="s">
        <v>38</v>
      </c>
      <c r="BK11" s="67" t="s">
        <v>42</v>
      </c>
    </row>
    <row r="12" spans="1:68" ht="16.5" customHeight="1" x14ac:dyDescent="0.15">
      <c r="B12" s="48"/>
      <c r="C12" s="116" t="s">
        <v>7</v>
      </c>
      <c r="D12" s="118" t="s">
        <v>8</v>
      </c>
      <c r="E12" s="118"/>
      <c r="F12" s="119"/>
      <c r="G12" s="49"/>
      <c r="H12" s="104" t="s">
        <v>9</v>
      </c>
      <c r="I12" s="105"/>
      <c r="J12" s="108" t="s">
        <v>15</v>
      </c>
      <c r="K12" s="104"/>
      <c r="L12" s="104"/>
      <c r="M12" s="104"/>
      <c r="N12" s="105"/>
      <c r="O12" s="104" t="s">
        <v>17</v>
      </c>
      <c r="P12" s="105"/>
      <c r="R12" s="111"/>
      <c r="Z12" s="67" t="s">
        <v>25</v>
      </c>
      <c r="AA12" s="67" t="s">
        <v>26</v>
      </c>
      <c r="AB12" s="67" t="s">
        <v>27</v>
      </c>
      <c r="AC12" s="67" t="s">
        <v>28</v>
      </c>
      <c r="AD12" s="39"/>
      <c r="AE12" s="39"/>
      <c r="AF12" s="39" t="str">
        <f t="shared" ref="AF12:AI12" si="2">DBCS(Z12)</f>
        <v>※「患者氏名（同一建物居住者）」　</v>
      </c>
      <c r="AG12" s="39" t="str">
        <f t="shared" si="2"/>
        <v>※「診療時間（開始時刻及び終了時間）」　</v>
      </c>
      <c r="AH12" s="39" t="str">
        <f t="shared" si="2"/>
        <v>※「診療場所」　</v>
      </c>
      <c r="AI12" s="39" t="str">
        <f t="shared" si="2"/>
        <v>※「在宅訪問診療料２、往診料」　</v>
      </c>
      <c r="AN12" s="39"/>
      <c r="BB12" s="39" t="s">
        <v>38</v>
      </c>
      <c r="BK12" s="67" t="s">
        <v>42</v>
      </c>
    </row>
    <row r="13" spans="1:68" x14ac:dyDescent="0.15">
      <c r="B13" s="48"/>
      <c r="C13" s="117"/>
      <c r="D13" s="106" t="s">
        <v>14</v>
      </c>
      <c r="E13" s="106"/>
      <c r="F13" s="107"/>
      <c r="G13" s="66"/>
      <c r="H13" s="106"/>
      <c r="I13" s="107"/>
      <c r="J13" s="109" t="s">
        <v>16</v>
      </c>
      <c r="K13" s="106"/>
      <c r="L13" s="106"/>
      <c r="M13" s="106"/>
      <c r="N13" s="107"/>
      <c r="O13" s="106"/>
      <c r="P13" s="107"/>
      <c r="R13" s="111"/>
      <c r="AD13" s="39"/>
      <c r="AE13" s="39"/>
      <c r="AF13" s="39"/>
      <c r="AG13" s="39"/>
      <c r="AH13" s="39"/>
      <c r="AI13" s="39"/>
      <c r="AN13" s="39" t="s">
        <v>39</v>
      </c>
      <c r="AO13" s="67" t="s">
        <v>40</v>
      </c>
      <c r="AT13" s="67" t="s">
        <v>29</v>
      </c>
      <c r="AU13" s="67" t="s">
        <v>32</v>
      </c>
      <c r="AV13" s="67" t="s">
        <v>33</v>
      </c>
      <c r="BB13" s="39" t="s">
        <v>38</v>
      </c>
      <c r="BK13" s="67" t="s">
        <v>42</v>
      </c>
    </row>
    <row r="14" spans="1:68" ht="22.5" customHeight="1" x14ac:dyDescent="0.15">
      <c r="A14" s="58">
        <v>1</v>
      </c>
      <c r="B14" s="48"/>
      <c r="C14" s="21" t="str">
        <f>IF(患者1!AN14&lt;&gt;TRUE,患者1!C14,"")</f>
        <v/>
      </c>
      <c r="D14" s="22" t="str">
        <f>IF(患者1!AN14&lt;&gt;TRUE,患者1!D14,"")</f>
        <v/>
      </c>
      <c r="E14" s="23" t="s">
        <v>35</v>
      </c>
      <c r="F14" s="24" t="str">
        <f>IF(患者1!AN14&lt;&gt;TRUE,患者1!F14,"")</f>
        <v/>
      </c>
      <c r="G14" s="25"/>
      <c r="H14" s="96" t="str">
        <f>IF(患者1!AN14&lt;&gt;TRUE,患者1!H14,"")</f>
        <v/>
      </c>
      <c r="I14" s="97"/>
      <c r="J14" s="98"/>
      <c r="K14" s="99"/>
      <c r="L14" s="99"/>
      <c r="M14" s="99"/>
      <c r="N14" s="100"/>
      <c r="O14" s="98"/>
      <c r="P14" s="100"/>
      <c r="R14" s="111"/>
      <c r="AD14" s="39"/>
      <c r="AE14" s="39"/>
      <c r="AF14" s="39"/>
      <c r="AG14" s="39"/>
      <c r="AH14" s="39"/>
      <c r="AI14" s="39"/>
      <c r="AN14" s="39" t="b">
        <f>ISBLANK(C14)</f>
        <v>0</v>
      </c>
      <c r="AO14" s="67" t="b">
        <f>ISBLANK(H14)</f>
        <v>0</v>
      </c>
      <c r="AR14" s="67" t="b">
        <f t="shared" ref="AR14:AR33" si="3">ISBLANK(C14)</f>
        <v>0</v>
      </c>
      <c r="AU14" s="39" t="b">
        <f>患者1!AU14</f>
        <v>0</v>
      </c>
      <c r="AV14" s="39" t="b">
        <f>患者1!AV14</f>
        <v>0</v>
      </c>
      <c r="AW14" s="67" t="str">
        <f>IF(AU14=TRUE,"在宅患者訪問診療料２","")</f>
        <v/>
      </c>
      <c r="AX14" s="67" t="str">
        <f>IF(AV14=TRUE,"往診料","")</f>
        <v/>
      </c>
      <c r="AZ14" s="67">
        <f>IF(AN14&lt;&gt;TRUE,1,0)</f>
        <v>1</v>
      </c>
      <c r="BA14" s="39">
        <f>IF(AO14&lt;&gt;TRUE,1,0)</f>
        <v>1</v>
      </c>
      <c r="BB14" s="39" t="s">
        <v>38</v>
      </c>
      <c r="BK14" s="67" t="s">
        <v>42</v>
      </c>
    </row>
    <row r="15" spans="1:68" ht="22.5" customHeight="1" x14ac:dyDescent="0.15">
      <c r="A15" s="58">
        <v>2</v>
      </c>
      <c r="B15" s="48"/>
      <c r="C15" s="21" t="str">
        <f>IF(患者1!AN15&lt;&gt;TRUE,患者1!C15,"")</f>
        <v/>
      </c>
      <c r="D15" s="22" t="str">
        <f>IF(患者1!AN15&lt;&gt;TRUE,患者1!D15,"")</f>
        <v/>
      </c>
      <c r="E15" s="23" t="s">
        <v>35</v>
      </c>
      <c r="F15" s="24" t="str">
        <f>IF(患者1!AN15&lt;&gt;TRUE,患者1!F15,"")</f>
        <v/>
      </c>
      <c r="G15" s="25"/>
      <c r="H15" s="96" t="str">
        <f>IF(患者1!AN15&lt;&gt;TRUE,患者1!H15,"")</f>
        <v/>
      </c>
      <c r="I15" s="97"/>
      <c r="J15" s="98"/>
      <c r="K15" s="99"/>
      <c r="L15" s="99"/>
      <c r="M15" s="99"/>
      <c r="N15" s="100"/>
      <c r="O15" s="98"/>
      <c r="P15" s="100"/>
      <c r="R15" s="111"/>
      <c r="AD15" s="39"/>
      <c r="AE15" s="39"/>
      <c r="AF15" s="39"/>
      <c r="AG15" s="39"/>
      <c r="AH15" s="39"/>
      <c r="AI15" s="39"/>
      <c r="AN15" s="39" t="b">
        <f t="shared" ref="AN15:AN33" si="4">ISBLANK(C15)</f>
        <v>0</v>
      </c>
      <c r="AO15" s="67" t="b">
        <f t="shared" ref="AO15:AO33" si="5">ISBLANK(H15)</f>
        <v>0</v>
      </c>
      <c r="AR15" s="67" t="b">
        <f t="shared" si="3"/>
        <v>0</v>
      </c>
      <c r="AU15" s="39" t="b">
        <f>患者1!AU15</f>
        <v>0</v>
      </c>
      <c r="AV15" s="39" t="b">
        <f>患者1!AV15</f>
        <v>0</v>
      </c>
      <c r="AW15" s="67" t="str">
        <f t="shared" ref="AW15:AW33" si="6">IF(AU15=TRUE,"在宅患者訪問診療料２","")</f>
        <v/>
      </c>
      <c r="AX15" s="67" t="str">
        <f t="shared" ref="AX15:AX18" si="7">IF(AV15=TRUE,"往診料","")</f>
        <v/>
      </c>
      <c r="AZ15" s="39">
        <f t="shared" ref="AZ15:BA33" si="8">IF(AN15&lt;&gt;TRUE,1,0)</f>
        <v>1</v>
      </c>
      <c r="BA15" s="39">
        <f t="shared" si="8"/>
        <v>1</v>
      </c>
      <c r="BB15" s="39" t="s">
        <v>38</v>
      </c>
      <c r="BK15" s="67" t="s">
        <v>42</v>
      </c>
    </row>
    <row r="16" spans="1:68" ht="22.5" customHeight="1" x14ac:dyDescent="0.15">
      <c r="A16" s="58">
        <v>3</v>
      </c>
      <c r="B16" s="48"/>
      <c r="C16" s="21" t="str">
        <f>IF(患者1!AN16&lt;&gt;TRUE,患者1!C16,"")</f>
        <v/>
      </c>
      <c r="D16" s="22" t="str">
        <f>IF(患者1!AN16&lt;&gt;TRUE,患者1!D16,"")</f>
        <v/>
      </c>
      <c r="E16" s="23" t="s">
        <v>35</v>
      </c>
      <c r="F16" s="24" t="str">
        <f>IF(患者1!AN16&lt;&gt;TRUE,患者1!F16,"")</f>
        <v/>
      </c>
      <c r="G16" s="25"/>
      <c r="H16" s="96" t="str">
        <f>IF(患者1!AN16&lt;&gt;TRUE,患者1!H16,"")</f>
        <v/>
      </c>
      <c r="I16" s="97"/>
      <c r="J16" s="98"/>
      <c r="K16" s="99"/>
      <c r="L16" s="99"/>
      <c r="M16" s="99"/>
      <c r="N16" s="100"/>
      <c r="O16" s="98"/>
      <c r="P16" s="100"/>
      <c r="R16" s="111"/>
      <c r="AD16" s="39"/>
      <c r="AE16" s="39"/>
      <c r="AF16" s="39"/>
      <c r="AG16" s="39"/>
      <c r="AH16" s="39"/>
      <c r="AI16" s="39"/>
      <c r="AN16" s="39" t="b">
        <f t="shared" si="4"/>
        <v>0</v>
      </c>
      <c r="AO16" s="67" t="b">
        <f t="shared" si="5"/>
        <v>0</v>
      </c>
      <c r="AR16" s="67" t="b">
        <f t="shared" si="3"/>
        <v>0</v>
      </c>
      <c r="AU16" s="39" t="b">
        <f>患者1!AU16</f>
        <v>0</v>
      </c>
      <c r="AV16" s="39" t="b">
        <f>患者1!AV16</f>
        <v>0</v>
      </c>
      <c r="AW16" s="67" t="str">
        <f t="shared" si="6"/>
        <v/>
      </c>
      <c r="AX16" s="67" t="str">
        <f t="shared" si="7"/>
        <v/>
      </c>
      <c r="AZ16" s="39">
        <f t="shared" si="8"/>
        <v>1</v>
      </c>
      <c r="BA16" s="39">
        <f t="shared" si="8"/>
        <v>1</v>
      </c>
      <c r="BB16" s="39" t="s">
        <v>38</v>
      </c>
      <c r="BK16" s="67" t="s">
        <v>42</v>
      </c>
    </row>
    <row r="17" spans="1:63" s="67" customFormat="1" ht="22.5" customHeight="1" x14ac:dyDescent="0.15">
      <c r="A17" s="58">
        <v>4</v>
      </c>
      <c r="B17" s="48"/>
      <c r="C17" s="21" t="str">
        <f>IF(患者1!AN17&lt;&gt;TRUE,患者1!C17,"")</f>
        <v/>
      </c>
      <c r="D17" s="22" t="str">
        <f>IF(患者1!AN17&lt;&gt;TRUE,患者1!D17,"")</f>
        <v/>
      </c>
      <c r="E17" s="23" t="s">
        <v>35</v>
      </c>
      <c r="F17" s="24" t="str">
        <f>IF(患者1!AN17&lt;&gt;TRUE,患者1!F17,"")</f>
        <v/>
      </c>
      <c r="G17" s="25"/>
      <c r="H17" s="96" t="str">
        <f>IF(患者1!AN17&lt;&gt;TRUE,患者1!H17,"")</f>
        <v/>
      </c>
      <c r="I17" s="97"/>
      <c r="J17" s="98"/>
      <c r="K17" s="99"/>
      <c r="L17" s="99"/>
      <c r="M17" s="99"/>
      <c r="N17" s="100"/>
      <c r="O17" s="98"/>
      <c r="P17" s="100"/>
      <c r="Q17" s="63"/>
      <c r="R17" s="111"/>
      <c r="S17" s="63"/>
      <c r="T17" s="63"/>
      <c r="U17" s="63"/>
      <c r="V17" s="63"/>
      <c r="W17" s="63"/>
      <c r="X17" s="63"/>
      <c r="Y17" s="63"/>
      <c r="AD17" s="39"/>
      <c r="AE17" s="39"/>
      <c r="AF17" s="39"/>
      <c r="AG17" s="39"/>
      <c r="AH17" s="39"/>
      <c r="AI17" s="39"/>
      <c r="AN17" s="39" t="b">
        <f t="shared" si="4"/>
        <v>0</v>
      </c>
      <c r="AO17" s="67" t="b">
        <f t="shared" si="5"/>
        <v>0</v>
      </c>
      <c r="AR17" s="67" t="b">
        <f t="shared" si="3"/>
        <v>0</v>
      </c>
      <c r="AU17" s="39" t="b">
        <f>患者1!AU17</f>
        <v>0</v>
      </c>
      <c r="AV17" s="39" t="b">
        <f>患者1!AV17</f>
        <v>0</v>
      </c>
      <c r="AW17" s="67" t="str">
        <f t="shared" si="6"/>
        <v/>
      </c>
      <c r="AX17" s="67" t="str">
        <f t="shared" si="7"/>
        <v/>
      </c>
      <c r="AZ17" s="39">
        <f t="shared" si="8"/>
        <v>1</v>
      </c>
      <c r="BA17" s="39">
        <f t="shared" si="8"/>
        <v>1</v>
      </c>
      <c r="BB17" s="39" t="s">
        <v>38</v>
      </c>
      <c r="BK17" s="67" t="s">
        <v>42</v>
      </c>
    </row>
    <row r="18" spans="1:63" s="67" customFormat="1" ht="22.5" customHeight="1" x14ac:dyDescent="0.15">
      <c r="A18" s="58">
        <v>5</v>
      </c>
      <c r="B18" s="48"/>
      <c r="C18" s="21" t="str">
        <f>IF(患者1!AN18&lt;&gt;TRUE,患者1!C18,"")</f>
        <v/>
      </c>
      <c r="D18" s="22" t="str">
        <f>IF(患者1!AN18&lt;&gt;TRUE,患者1!D18,"")</f>
        <v/>
      </c>
      <c r="E18" s="23" t="s">
        <v>35</v>
      </c>
      <c r="F18" s="24" t="str">
        <f>IF(患者1!AN18&lt;&gt;TRUE,患者1!F18,"")</f>
        <v/>
      </c>
      <c r="G18" s="25"/>
      <c r="H18" s="96" t="str">
        <f>IF(患者1!AN18&lt;&gt;TRUE,患者1!H18,"")</f>
        <v/>
      </c>
      <c r="I18" s="97"/>
      <c r="J18" s="98"/>
      <c r="K18" s="99"/>
      <c r="L18" s="99"/>
      <c r="M18" s="99"/>
      <c r="N18" s="100"/>
      <c r="O18" s="98"/>
      <c r="P18" s="100"/>
      <c r="Q18" s="63"/>
      <c r="R18" s="111"/>
      <c r="S18" s="63"/>
      <c r="T18" s="63"/>
      <c r="U18" s="63"/>
      <c r="V18" s="63"/>
      <c r="W18" s="63"/>
      <c r="X18" s="63"/>
      <c r="Y18" s="63"/>
      <c r="AD18" s="39"/>
      <c r="AE18" s="39"/>
      <c r="AF18" s="39"/>
      <c r="AG18" s="39"/>
      <c r="AH18" s="39"/>
      <c r="AI18" s="39"/>
      <c r="AN18" s="39" t="b">
        <f t="shared" si="4"/>
        <v>0</v>
      </c>
      <c r="AO18" s="67" t="b">
        <f t="shared" si="5"/>
        <v>0</v>
      </c>
      <c r="AR18" s="67" t="b">
        <f t="shared" si="3"/>
        <v>0</v>
      </c>
      <c r="AU18" s="39" t="b">
        <f>患者1!AU18</f>
        <v>0</v>
      </c>
      <c r="AV18" s="39" t="b">
        <f>患者1!AV18</f>
        <v>0</v>
      </c>
      <c r="AW18" s="67" t="str">
        <f t="shared" si="6"/>
        <v/>
      </c>
      <c r="AX18" s="67" t="str">
        <f t="shared" si="7"/>
        <v/>
      </c>
      <c r="AZ18" s="39">
        <f t="shared" si="8"/>
        <v>1</v>
      </c>
      <c r="BA18" s="39">
        <f t="shared" si="8"/>
        <v>1</v>
      </c>
      <c r="BB18" s="39" t="s">
        <v>38</v>
      </c>
      <c r="BK18" s="67" t="s">
        <v>42</v>
      </c>
    </row>
    <row r="19" spans="1:63" s="67" customFormat="1" ht="22.5" customHeight="1" x14ac:dyDescent="0.15">
      <c r="A19" s="58">
        <v>6</v>
      </c>
      <c r="B19" s="48"/>
      <c r="C19" s="21" t="str">
        <f>IF(患者1!AN19&lt;&gt;TRUE,患者1!C19,"")</f>
        <v/>
      </c>
      <c r="D19" s="22" t="str">
        <f>IF(患者1!AN19&lt;&gt;TRUE,患者1!D19,"")</f>
        <v/>
      </c>
      <c r="E19" s="23" t="s">
        <v>35</v>
      </c>
      <c r="F19" s="24" t="str">
        <f>IF(患者1!AN19&lt;&gt;TRUE,患者1!F19,"")</f>
        <v/>
      </c>
      <c r="G19" s="25"/>
      <c r="H19" s="96" t="str">
        <f>IF(患者1!AN19&lt;&gt;TRUE,患者1!H19,"")</f>
        <v/>
      </c>
      <c r="I19" s="97"/>
      <c r="J19" s="98"/>
      <c r="K19" s="99"/>
      <c r="L19" s="99"/>
      <c r="M19" s="99"/>
      <c r="N19" s="100"/>
      <c r="O19" s="98"/>
      <c r="P19" s="100"/>
      <c r="Q19" s="63"/>
      <c r="R19" s="112"/>
      <c r="S19" s="63"/>
      <c r="T19" s="63"/>
      <c r="U19" s="63"/>
      <c r="V19" s="63"/>
      <c r="W19" s="63"/>
      <c r="X19" s="63"/>
      <c r="Y19" s="63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 t="b">
        <f t="shared" si="4"/>
        <v>0</v>
      </c>
      <c r="AO19" s="67" t="b">
        <f t="shared" si="5"/>
        <v>0</v>
      </c>
      <c r="AR19" s="67" t="b">
        <f t="shared" si="3"/>
        <v>0</v>
      </c>
      <c r="AU19" s="39" t="b">
        <f>患者1!AU19</f>
        <v>0</v>
      </c>
      <c r="AV19" s="39" t="b">
        <f>患者1!AV19</f>
        <v>0</v>
      </c>
      <c r="AW19" s="67" t="str">
        <f t="shared" si="6"/>
        <v/>
      </c>
      <c r="AZ19" s="39">
        <f t="shared" si="8"/>
        <v>1</v>
      </c>
      <c r="BA19" s="39">
        <f t="shared" si="8"/>
        <v>1</v>
      </c>
      <c r="BB19" s="39" t="s">
        <v>38</v>
      </c>
      <c r="BK19" s="67" t="s">
        <v>42</v>
      </c>
    </row>
    <row r="20" spans="1:63" s="67" customFormat="1" ht="22.5" customHeight="1" x14ac:dyDescent="0.15">
      <c r="A20" s="58">
        <v>7</v>
      </c>
      <c r="B20" s="48"/>
      <c r="C20" s="21" t="str">
        <f>IF(患者1!AN20&lt;&gt;TRUE,患者1!C20,"")</f>
        <v/>
      </c>
      <c r="D20" s="22" t="str">
        <f>IF(患者1!AN20&lt;&gt;TRUE,患者1!D20,"")</f>
        <v/>
      </c>
      <c r="E20" s="23" t="s">
        <v>35</v>
      </c>
      <c r="F20" s="24" t="str">
        <f>IF(患者1!AN20&lt;&gt;TRUE,患者1!F20,"")</f>
        <v/>
      </c>
      <c r="G20" s="25"/>
      <c r="H20" s="96" t="str">
        <f>IF(患者1!AN20&lt;&gt;TRUE,患者1!H20,"")</f>
        <v/>
      </c>
      <c r="I20" s="97"/>
      <c r="J20" s="98"/>
      <c r="K20" s="99"/>
      <c r="L20" s="99"/>
      <c r="M20" s="99"/>
      <c r="N20" s="100"/>
      <c r="O20" s="98"/>
      <c r="P20" s="100"/>
      <c r="Q20" s="63"/>
      <c r="R20" s="63"/>
      <c r="S20" s="63" t="str">
        <f>AF47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T20" s="63" t="s">
        <v>37</v>
      </c>
      <c r="U20" s="63"/>
      <c r="V20" s="63"/>
      <c r="W20" s="63"/>
      <c r="X20" s="63"/>
      <c r="Y20" s="63" t="s">
        <v>36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 t="b">
        <f t="shared" si="4"/>
        <v>0</v>
      </c>
      <c r="AO20" s="67" t="b">
        <f t="shared" si="5"/>
        <v>0</v>
      </c>
      <c r="AR20" s="67" t="b">
        <f t="shared" si="3"/>
        <v>0</v>
      </c>
      <c r="AU20" s="39" t="b">
        <f>患者1!AU20</f>
        <v>0</v>
      </c>
      <c r="AV20" s="39" t="b">
        <f>患者1!AV20</f>
        <v>0</v>
      </c>
      <c r="AW20" s="67" t="str">
        <f t="shared" si="6"/>
        <v/>
      </c>
      <c r="AY20" s="39"/>
      <c r="AZ20" s="39">
        <f t="shared" si="8"/>
        <v>1</v>
      </c>
      <c r="BA20" s="39">
        <f t="shared" si="8"/>
        <v>1</v>
      </c>
      <c r="BB20" s="39" t="s">
        <v>38</v>
      </c>
      <c r="BK20" s="67" t="s">
        <v>42</v>
      </c>
    </row>
    <row r="21" spans="1:63" s="67" customFormat="1" ht="22.5" customHeight="1" x14ac:dyDescent="0.15">
      <c r="A21" s="58">
        <v>8</v>
      </c>
      <c r="B21" s="48"/>
      <c r="C21" s="21" t="str">
        <f>IF(患者1!AN21&lt;&gt;TRUE,患者1!C21,"")</f>
        <v/>
      </c>
      <c r="D21" s="22" t="str">
        <f>IF(患者1!AN21&lt;&gt;TRUE,患者1!D21,"")</f>
        <v/>
      </c>
      <c r="E21" s="23" t="s">
        <v>35</v>
      </c>
      <c r="F21" s="24" t="str">
        <f>IF(患者1!AN21&lt;&gt;TRUE,患者1!F21,"")</f>
        <v/>
      </c>
      <c r="G21" s="25"/>
      <c r="H21" s="96" t="str">
        <f>IF(患者1!AN21&lt;&gt;TRUE,患者1!H21,"")</f>
        <v/>
      </c>
      <c r="I21" s="97"/>
      <c r="J21" s="98"/>
      <c r="K21" s="99"/>
      <c r="L21" s="99"/>
      <c r="M21" s="99"/>
      <c r="N21" s="100"/>
      <c r="O21" s="98"/>
      <c r="P21" s="100"/>
      <c r="Q21" s="63"/>
      <c r="R21" s="45" t="s">
        <v>31</v>
      </c>
      <c r="S21" s="63"/>
      <c r="T21" s="63"/>
      <c r="U21" s="63"/>
      <c r="V21" s="63"/>
      <c r="W21" s="63"/>
      <c r="X21" s="63"/>
      <c r="Y21" s="63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 t="b">
        <f t="shared" si="4"/>
        <v>0</v>
      </c>
      <c r="AO21" s="67" t="b">
        <f t="shared" si="5"/>
        <v>0</v>
      </c>
      <c r="AR21" s="67" t="b">
        <f t="shared" si="3"/>
        <v>0</v>
      </c>
      <c r="AU21" s="39" t="b">
        <f>患者1!AU21</f>
        <v>0</v>
      </c>
      <c r="AV21" s="39" t="b">
        <f>患者1!AV21</f>
        <v>0</v>
      </c>
      <c r="AW21" s="67" t="str">
        <f t="shared" si="6"/>
        <v/>
      </c>
      <c r="AY21" s="39"/>
      <c r="AZ21" s="39">
        <f t="shared" si="8"/>
        <v>1</v>
      </c>
      <c r="BA21" s="39">
        <f t="shared" si="8"/>
        <v>1</v>
      </c>
      <c r="BB21" s="39" t="s">
        <v>38</v>
      </c>
      <c r="BK21" s="67" t="s">
        <v>42</v>
      </c>
    </row>
    <row r="22" spans="1:63" s="67" customFormat="1" ht="22.5" customHeight="1" x14ac:dyDescent="0.15">
      <c r="A22" s="58">
        <v>9</v>
      </c>
      <c r="B22" s="48"/>
      <c r="C22" s="21" t="str">
        <f>IF(患者1!AN22&lt;&gt;TRUE,患者1!C22,"")</f>
        <v/>
      </c>
      <c r="D22" s="22" t="str">
        <f>IF(患者1!AN22&lt;&gt;TRUE,患者1!D22,"")</f>
        <v/>
      </c>
      <c r="E22" s="23" t="s">
        <v>35</v>
      </c>
      <c r="F22" s="24" t="str">
        <f>IF(患者1!AN22&lt;&gt;TRUE,患者1!F22,"")</f>
        <v/>
      </c>
      <c r="G22" s="25"/>
      <c r="H22" s="96" t="str">
        <f>IF(患者1!AN22&lt;&gt;TRUE,患者1!H22,"")</f>
        <v/>
      </c>
      <c r="I22" s="97"/>
      <c r="J22" s="98"/>
      <c r="K22" s="99"/>
      <c r="L22" s="99"/>
      <c r="M22" s="99"/>
      <c r="N22" s="100"/>
      <c r="O22" s="98"/>
      <c r="P22" s="100"/>
      <c r="Q22" s="63"/>
      <c r="R22" s="63"/>
      <c r="S22" s="63"/>
      <c r="T22" s="63"/>
      <c r="U22" s="63"/>
      <c r="V22" s="63"/>
      <c r="W22" s="63"/>
      <c r="X22" s="63"/>
      <c r="Y22" s="63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 t="b">
        <f t="shared" si="4"/>
        <v>0</v>
      </c>
      <c r="AO22" s="67" t="b">
        <f t="shared" si="5"/>
        <v>0</v>
      </c>
      <c r="AR22" s="67" t="b">
        <f t="shared" si="3"/>
        <v>0</v>
      </c>
      <c r="AU22" s="39" t="b">
        <f>患者1!AU22</f>
        <v>0</v>
      </c>
      <c r="AV22" s="39" t="b">
        <f>患者1!AV22</f>
        <v>0</v>
      </c>
      <c r="AW22" s="67" t="str">
        <f t="shared" si="6"/>
        <v/>
      </c>
      <c r="AY22" s="39"/>
      <c r="AZ22" s="39">
        <f t="shared" si="8"/>
        <v>1</v>
      </c>
      <c r="BA22" s="39">
        <f t="shared" si="8"/>
        <v>1</v>
      </c>
      <c r="BB22" s="39" t="s">
        <v>38</v>
      </c>
      <c r="BK22" s="67" t="s">
        <v>42</v>
      </c>
    </row>
    <row r="23" spans="1:63" s="67" customFormat="1" ht="22.5" customHeight="1" x14ac:dyDescent="0.15">
      <c r="A23" s="58">
        <v>10</v>
      </c>
      <c r="B23" s="48"/>
      <c r="C23" s="21" t="str">
        <f>IF(患者1!AN23&lt;&gt;TRUE,患者1!C23,"")</f>
        <v/>
      </c>
      <c r="D23" s="22" t="str">
        <f>IF(患者1!AN23&lt;&gt;TRUE,患者1!D23,"")</f>
        <v/>
      </c>
      <c r="E23" s="23" t="s">
        <v>35</v>
      </c>
      <c r="F23" s="24" t="str">
        <f>IF(患者1!AN23&lt;&gt;TRUE,患者1!F23,"")</f>
        <v/>
      </c>
      <c r="G23" s="25"/>
      <c r="H23" s="96" t="str">
        <f>IF(患者1!AN23&lt;&gt;TRUE,患者1!H23,"")</f>
        <v/>
      </c>
      <c r="I23" s="97"/>
      <c r="J23" s="98"/>
      <c r="K23" s="99"/>
      <c r="L23" s="99"/>
      <c r="M23" s="99"/>
      <c r="N23" s="100"/>
      <c r="O23" s="98"/>
      <c r="P23" s="100"/>
      <c r="Q23" s="63"/>
      <c r="R23" s="59" t="s">
        <v>44</v>
      </c>
      <c r="S23" s="63"/>
      <c r="T23" s="63"/>
      <c r="U23" s="63"/>
      <c r="V23" s="63"/>
      <c r="W23" s="63"/>
      <c r="X23" s="63"/>
      <c r="Y23" s="63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 t="b">
        <f t="shared" si="4"/>
        <v>0</v>
      </c>
      <c r="AO23" s="67" t="b">
        <f t="shared" si="5"/>
        <v>0</v>
      </c>
      <c r="AR23" s="67" t="b">
        <f t="shared" si="3"/>
        <v>0</v>
      </c>
      <c r="AU23" s="39" t="b">
        <f>患者1!AU23</f>
        <v>0</v>
      </c>
      <c r="AV23" s="39" t="b">
        <f>患者1!AV23</f>
        <v>0</v>
      </c>
      <c r="AW23" s="67" t="str">
        <f t="shared" si="6"/>
        <v/>
      </c>
      <c r="AY23" s="39"/>
      <c r="AZ23" s="39">
        <f t="shared" si="8"/>
        <v>1</v>
      </c>
      <c r="BA23" s="39">
        <f t="shared" si="8"/>
        <v>1</v>
      </c>
      <c r="BB23" s="39" t="s">
        <v>38</v>
      </c>
      <c r="BK23" s="67" t="s">
        <v>42</v>
      </c>
    </row>
    <row r="24" spans="1:63" s="67" customFormat="1" ht="22.5" customHeight="1" x14ac:dyDescent="0.15">
      <c r="A24" s="58">
        <v>11</v>
      </c>
      <c r="B24" s="48"/>
      <c r="C24" s="21" t="str">
        <f>IF(患者1!AN24&lt;&gt;TRUE,患者1!C24,"")</f>
        <v/>
      </c>
      <c r="D24" s="22" t="str">
        <f>IF(患者1!AN24&lt;&gt;TRUE,患者1!D24,"")</f>
        <v/>
      </c>
      <c r="E24" s="23" t="s">
        <v>35</v>
      </c>
      <c r="F24" s="24" t="str">
        <f>IF(患者1!AN24&lt;&gt;TRUE,患者1!F24,"")</f>
        <v/>
      </c>
      <c r="G24" s="25"/>
      <c r="H24" s="96" t="str">
        <f>IF(患者1!AN24&lt;&gt;TRUE,患者1!H24,"")</f>
        <v/>
      </c>
      <c r="I24" s="97"/>
      <c r="J24" s="98"/>
      <c r="K24" s="99"/>
      <c r="L24" s="99"/>
      <c r="M24" s="99"/>
      <c r="N24" s="100"/>
      <c r="O24" s="98"/>
      <c r="P24" s="100"/>
      <c r="Q24" s="63"/>
      <c r="R24" s="63"/>
      <c r="S24" s="63"/>
      <c r="T24" s="63"/>
      <c r="U24" s="63"/>
      <c r="V24" s="63"/>
      <c r="W24" s="63"/>
      <c r="X24" s="63"/>
      <c r="Y24" s="63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 t="b">
        <f t="shared" si="4"/>
        <v>0</v>
      </c>
      <c r="AO24" s="67" t="b">
        <f t="shared" si="5"/>
        <v>0</v>
      </c>
      <c r="AR24" s="67" t="b">
        <f t="shared" si="3"/>
        <v>0</v>
      </c>
      <c r="AU24" s="39" t="b">
        <f>患者1!AU24</f>
        <v>0</v>
      </c>
      <c r="AV24" s="39" t="b">
        <f>患者1!AV24</f>
        <v>0</v>
      </c>
      <c r="AW24" s="67" t="str">
        <f t="shared" si="6"/>
        <v/>
      </c>
      <c r="AY24" s="39"/>
      <c r="AZ24" s="39">
        <f t="shared" si="8"/>
        <v>1</v>
      </c>
      <c r="BA24" s="39">
        <f t="shared" si="8"/>
        <v>1</v>
      </c>
      <c r="BB24" s="39" t="s">
        <v>38</v>
      </c>
      <c r="BK24" s="67" t="s">
        <v>42</v>
      </c>
    </row>
    <row r="25" spans="1:63" s="67" customFormat="1" ht="22.5" customHeight="1" x14ac:dyDescent="0.15">
      <c r="A25" s="58">
        <v>12</v>
      </c>
      <c r="B25" s="48"/>
      <c r="C25" s="21" t="str">
        <f>IF(患者1!AN25&lt;&gt;TRUE,患者1!C25,"")</f>
        <v/>
      </c>
      <c r="D25" s="22" t="str">
        <f>IF(患者1!AN25&lt;&gt;TRUE,患者1!D25,"")</f>
        <v/>
      </c>
      <c r="E25" s="23" t="s">
        <v>35</v>
      </c>
      <c r="F25" s="24" t="str">
        <f>IF(患者1!AN25&lt;&gt;TRUE,患者1!F25,"")</f>
        <v/>
      </c>
      <c r="G25" s="25"/>
      <c r="H25" s="96" t="str">
        <f>IF(患者1!AN25&lt;&gt;TRUE,患者1!H25,"")</f>
        <v/>
      </c>
      <c r="I25" s="97"/>
      <c r="J25" s="98"/>
      <c r="K25" s="99"/>
      <c r="L25" s="99"/>
      <c r="M25" s="99"/>
      <c r="N25" s="100"/>
      <c r="O25" s="98"/>
      <c r="P25" s="100"/>
      <c r="Q25" s="63"/>
      <c r="R25" s="63"/>
      <c r="S25" s="63"/>
      <c r="T25" s="63"/>
      <c r="U25" s="63"/>
      <c r="V25" s="63"/>
      <c r="W25" s="63"/>
      <c r="X25" s="63"/>
      <c r="Y25" s="63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 t="b">
        <f t="shared" si="4"/>
        <v>0</v>
      </c>
      <c r="AO25" s="67" t="b">
        <f t="shared" si="5"/>
        <v>0</v>
      </c>
      <c r="AR25" s="67" t="b">
        <f t="shared" si="3"/>
        <v>0</v>
      </c>
      <c r="AU25" s="39" t="b">
        <f>患者1!AU25</f>
        <v>0</v>
      </c>
      <c r="AV25" s="39" t="b">
        <f>患者1!AV25</f>
        <v>0</v>
      </c>
      <c r="AW25" s="67" t="str">
        <f t="shared" si="6"/>
        <v/>
      </c>
      <c r="AY25" s="39"/>
      <c r="AZ25" s="39">
        <f t="shared" si="8"/>
        <v>1</v>
      </c>
      <c r="BA25" s="39">
        <f t="shared" si="8"/>
        <v>1</v>
      </c>
      <c r="BB25" s="39" t="s">
        <v>38</v>
      </c>
      <c r="BK25" s="67" t="s">
        <v>42</v>
      </c>
    </row>
    <row r="26" spans="1:63" s="67" customFormat="1" ht="22.5" customHeight="1" x14ac:dyDescent="0.15">
      <c r="A26" s="58">
        <v>13</v>
      </c>
      <c r="B26" s="48"/>
      <c r="C26" s="21" t="str">
        <f>IF(患者1!AN26&lt;&gt;TRUE,患者1!C26,"")</f>
        <v/>
      </c>
      <c r="D26" s="22" t="str">
        <f>IF(患者1!AN26&lt;&gt;TRUE,患者1!D26,"")</f>
        <v/>
      </c>
      <c r="E26" s="23" t="s">
        <v>35</v>
      </c>
      <c r="F26" s="24" t="str">
        <f>IF(患者1!AN26&lt;&gt;TRUE,患者1!F26,"")</f>
        <v/>
      </c>
      <c r="G26" s="25"/>
      <c r="H26" s="96" t="str">
        <f>IF(患者1!AN26&lt;&gt;TRUE,患者1!H26,"")</f>
        <v/>
      </c>
      <c r="I26" s="97"/>
      <c r="J26" s="98"/>
      <c r="K26" s="99"/>
      <c r="L26" s="99"/>
      <c r="M26" s="99"/>
      <c r="N26" s="100"/>
      <c r="O26" s="98"/>
      <c r="P26" s="100"/>
      <c r="Q26" s="63"/>
      <c r="R26" s="63"/>
      <c r="S26" s="63"/>
      <c r="T26" s="63"/>
      <c r="U26" s="63"/>
      <c r="V26" s="63"/>
      <c r="W26" s="63"/>
      <c r="X26" s="63"/>
      <c r="Y26" s="63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 t="b">
        <f t="shared" si="4"/>
        <v>0</v>
      </c>
      <c r="AO26" s="67" t="b">
        <f t="shared" si="5"/>
        <v>0</v>
      </c>
      <c r="AR26" s="67" t="b">
        <f t="shared" si="3"/>
        <v>0</v>
      </c>
      <c r="AU26" s="39" t="b">
        <f>患者1!AU26</f>
        <v>0</v>
      </c>
      <c r="AV26" s="39" t="b">
        <f>患者1!AV26</f>
        <v>0</v>
      </c>
      <c r="AW26" s="67" t="str">
        <f t="shared" si="6"/>
        <v/>
      </c>
      <c r="AY26" s="39"/>
      <c r="AZ26" s="39">
        <f t="shared" si="8"/>
        <v>1</v>
      </c>
      <c r="BA26" s="39">
        <f t="shared" si="8"/>
        <v>1</v>
      </c>
      <c r="BB26" s="39" t="s">
        <v>38</v>
      </c>
      <c r="BK26" s="67" t="s">
        <v>42</v>
      </c>
    </row>
    <row r="27" spans="1:63" s="67" customFormat="1" ht="22.5" customHeight="1" x14ac:dyDescent="0.15">
      <c r="A27" s="58">
        <v>14</v>
      </c>
      <c r="B27" s="48"/>
      <c r="C27" s="21" t="str">
        <f>IF(患者1!AN27&lt;&gt;TRUE,患者1!C27,"")</f>
        <v/>
      </c>
      <c r="D27" s="22" t="str">
        <f>IF(患者1!AN27&lt;&gt;TRUE,患者1!D27,"")</f>
        <v/>
      </c>
      <c r="E27" s="23" t="s">
        <v>35</v>
      </c>
      <c r="F27" s="24" t="str">
        <f>IF(患者1!AN27&lt;&gt;TRUE,患者1!F27,"")</f>
        <v/>
      </c>
      <c r="G27" s="25"/>
      <c r="H27" s="96" t="str">
        <f>IF(患者1!AN27&lt;&gt;TRUE,患者1!H27,"")</f>
        <v/>
      </c>
      <c r="I27" s="97"/>
      <c r="J27" s="98"/>
      <c r="K27" s="99"/>
      <c r="L27" s="99"/>
      <c r="M27" s="99"/>
      <c r="N27" s="100"/>
      <c r="O27" s="98"/>
      <c r="P27" s="100"/>
      <c r="Q27" s="63"/>
      <c r="R27" s="63"/>
      <c r="S27" s="63"/>
      <c r="T27" s="63"/>
      <c r="U27" s="63"/>
      <c r="V27" s="63"/>
      <c r="W27" s="63"/>
      <c r="X27" s="63"/>
      <c r="Y27" s="63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 t="b">
        <f t="shared" si="4"/>
        <v>0</v>
      </c>
      <c r="AO27" s="67" t="b">
        <f t="shared" si="5"/>
        <v>0</v>
      </c>
      <c r="AR27" s="67" t="b">
        <f t="shared" si="3"/>
        <v>0</v>
      </c>
      <c r="AU27" s="39" t="b">
        <f>患者1!AU27</f>
        <v>0</v>
      </c>
      <c r="AV27" s="39" t="b">
        <f>患者1!AV27</f>
        <v>0</v>
      </c>
      <c r="AW27" s="67" t="str">
        <f t="shared" si="6"/>
        <v/>
      </c>
      <c r="AY27" s="39"/>
      <c r="AZ27" s="39">
        <f t="shared" si="8"/>
        <v>1</v>
      </c>
      <c r="BA27" s="39">
        <f t="shared" si="8"/>
        <v>1</v>
      </c>
      <c r="BB27" s="39" t="s">
        <v>38</v>
      </c>
      <c r="BK27" s="67" t="s">
        <v>42</v>
      </c>
    </row>
    <row r="28" spans="1:63" s="67" customFormat="1" ht="22.5" customHeight="1" x14ac:dyDescent="0.15">
      <c r="A28" s="58">
        <v>15</v>
      </c>
      <c r="B28" s="48"/>
      <c r="C28" s="21" t="str">
        <f>IF(患者1!AN28&lt;&gt;TRUE,患者1!C28,"")</f>
        <v/>
      </c>
      <c r="D28" s="22" t="str">
        <f>IF(患者1!AN28&lt;&gt;TRUE,患者1!D28,"")</f>
        <v/>
      </c>
      <c r="E28" s="23" t="s">
        <v>35</v>
      </c>
      <c r="F28" s="24" t="str">
        <f>IF(患者1!AN28&lt;&gt;TRUE,患者1!F28,"")</f>
        <v/>
      </c>
      <c r="G28" s="25"/>
      <c r="H28" s="96" t="str">
        <f>IF(患者1!AN28&lt;&gt;TRUE,患者1!H28,"")</f>
        <v/>
      </c>
      <c r="I28" s="97"/>
      <c r="J28" s="98"/>
      <c r="K28" s="99"/>
      <c r="L28" s="99"/>
      <c r="M28" s="99"/>
      <c r="N28" s="100"/>
      <c r="O28" s="98"/>
      <c r="P28" s="100"/>
      <c r="Q28" s="63"/>
      <c r="R28" s="63"/>
      <c r="S28" s="63"/>
      <c r="T28" s="63"/>
      <c r="U28" s="63"/>
      <c r="V28" s="63"/>
      <c r="W28" s="63"/>
      <c r="X28" s="63"/>
      <c r="Y28" s="63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 t="b">
        <f t="shared" si="4"/>
        <v>0</v>
      </c>
      <c r="AO28" s="67" t="b">
        <f t="shared" si="5"/>
        <v>0</v>
      </c>
      <c r="AR28" s="67" t="b">
        <f t="shared" si="3"/>
        <v>0</v>
      </c>
      <c r="AU28" s="39" t="b">
        <f>患者1!AU28</f>
        <v>0</v>
      </c>
      <c r="AV28" s="39" t="b">
        <f>患者1!AV28</f>
        <v>0</v>
      </c>
      <c r="AW28" s="67" t="str">
        <f t="shared" si="6"/>
        <v/>
      </c>
      <c r="AY28" s="39"/>
      <c r="AZ28" s="39">
        <f t="shared" si="8"/>
        <v>1</v>
      </c>
      <c r="BA28" s="39">
        <f t="shared" si="8"/>
        <v>1</v>
      </c>
      <c r="BB28" s="39" t="s">
        <v>38</v>
      </c>
      <c r="BK28" s="67" t="s">
        <v>42</v>
      </c>
    </row>
    <row r="29" spans="1:63" s="67" customFormat="1" ht="22.5" customHeight="1" x14ac:dyDescent="0.15">
      <c r="A29" s="58">
        <v>16</v>
      </c>
      <c r="B29" s="48"/>
      <c r="C29" s="21" t="str">
        <f>IF(患者1!AN29&lt;&gt;TRUE,患者1!C29,"")</f>
        <v/>
      </c>
      <c r="D29" s="22" t="str">
        <f>IF(患者1!AN29&lt;&gt;TRUE,患者1!D29,"")</f>
        <v/>
      </c>
      <c r="E29" s="23" t="s">
        <v>35</v>
      </c>
      <c r="F29" s="24" t="str">
        <f>IF(患者1!AN29&lt;&gt;TRUE,患者1!F29,"")</f>
        <v/>
      </c>
      <c r="G29" s="25"/>
      <c r="H29" s="96" t="str">
        <f>IF(患者1!AN29&lt;&gt;TRUE,患者1!H29,"")</f>
        <v/>
      </c>
      <c r="I29" s="97"/>
      <c r="J29" s="98"/>
      <c r="K29" s="99"/>
      <c r="L29" s="99"/>
      <c r="M29" s="99"/>
      <c r="N29" s="100"/>
      <c r="O29" s="98"/>
      <c r="P29" s="100"/>
      <c r="Q29" s="63"/>
      <c r="R29" s="63"/>
      <c r="S29" s="63"/>
      <c r="T29" s="63"/>
      <c r="U29" s="63"/>
      <c r="V29" s="63"/>
      <c r="W29" s="63"/>
      <c r="X29" s="63"/>
      <c r="Y29" s="63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 t="b">
        <f t="shared" si="4"/>
        <v>0</v>
      </c>
      <c r="AO29" s="67" t="b">
        <f t="shared" si="5"/>
        <v>0</v>
      </c>
      <c r="AR29" s="67" t="b">
        <f t="shared" si="3"/>
        <v>0</v>
      </c>
      <c r="AU29" s="39" t="b">
        <f>患者1!AU29</f>
        <v>0</v>
      </c>
      <c r="AV29" s="39" t="b">
        <f>患者1!AV29</f>
        <v>0</v>
      </c>
      <c r="AW29" s="67" t="str">
        <f t="shared" si="6"/>
        <v/>
      </c>
      <c r="AY29" s="39"/>
      <c r="AZ29" s="39">
        <f t="shared" si="8"/>
        <v>1</v>
      </c>
      <c r="BA29" s="39">
        <f t="shared" si="8"/>
        <v>1</v>
      </c>
      <c r="BB29" s="39" t="s">
        <v>38</v>
      </c>
      <c r="BK29" s="67" t="s">
        <v>42</v>
      </c>
    </row>
    <row r="30" spans="1:63" s="67" customFormat="1" ht="22.5" customHeight="1" x14ac:dyDescent="0.15">
      <c r="A30" s="58">
        <v>17</v>
      </c>
      <c r="B30" s="48"/>
      <c r="C30" s="21" t="str">
        <f>IF(患者1!AN30&lt;&gt;TRUE,患者1!C30,"")</f>
        <v/>
      </c>
      <c r="D30" s="22" t="str">
        <f>IF(患者1!AN30&lt;&gt;TRUE,患者1!D30,"")</f>
        <v/>
      </c>
      <c r="E30" s="23" t="s">
        <v>35</v>
      </c>
      <c r="F30" s="24" t="str">
        <f>IF(患者1!AN30&lt;&gt;TRUE,患者1!F30,"")</f>
        <v/>
      </c>
      <c r="G30" s="25"/>
      <c r="H30" s="96" t="str">
        <f>IF(患者1!AN30&lt;&gt;TRUE,患者1!H30,"")</f>
        <v/>
      </c>
      <c r="I30" s="97"/>
      <c r="J30" s="98"/>
      <c r="K30" s="99"/>
      <c r="L30" s="99"/>
      <c r="M30" s="99"/>
      <c r="N30" s="100"/>
      <c r="O30" s="98"/>
      <c r="P30" s="100"/>
      <c r="Q30" s="63"/>
      <c r="R30" s="63"/>
      <c r="S30" s="63"/>
      <c r="T30" s="63"/>
      <c r="U30" s="63"/>
      <c r="V30" s="63"/>
      <c r="W30" s="63"/>
      <c r="X30" s="63"/>
      <c r="Y30" s="63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 t="b">
        <f t="shared" si="4"/>
        <v>0</v>
      </c>
      <c r="AO30" s="67" t="b">
        <f t="shared" si="5"/>
        <v>0</v>
      </c>
      <c r="AR30" s="67" t="b">
        <f t="shared" si="3"/>
        <v>0</v>
      </c>
      <c r="AU30" s="39" t="b">
        <f>患者1!AU30</f>
        <v>0</v>
      </c>
      <c r="AV30" s="39" t="b">
        <f>患者1!AV30</f>
        <v>0</v>
      </c>
      <c r="AW30" s="67" t="str">
        <f t="shared" si="6"/>
        <v/>
      </c>
      <c r="AY30" s="39"/>
      <c r="AZ30" s="39">
        <f t="shared" si="8"/>
        <v>1</v>
      </c>
      <c r="BA30" s="39">
        <f t="shared" si="8"/>
        <v>1</v>
      </c>
      <c r="BB30" s="39" t="s">
        <v>38</v>
      </c>
      <c r="BK30" s="67" t="s">
        <v>42</v>
      </c>
    </row>
    <row r="31" spans="1:63" s="67" customFormat="1" ht="22.5" customHeight="1" x14ac:dyDescent="0.15">
      <c r="A31" s="58">
        <v>18</v>
      </c>
      <c r="B31" s="48"/>
      <c r="C31" s="21" t="str">
        <f>IF(患者1!AN31&lt;&gt;TRUE,患者1!C31,"")</f>
        <v/>
      </c>
      <c r="D31" s="22" t="str">
        <f>IF(患者1!AN31&lt;&gt;TRUE,患者1!D31,"")</f>
        <v/>
      </c>
      <c r="E31" s="23" t="s">
        <v>35</v>
      </c>
      <c r="F31" s="24" t="str">
        <f>IF(患者1!AN31&lt;&gt;TRUE,患者1!F31,"")</f>
        <v/>
      </c>
      <c r="G31" s="25"/>
      <c r="H31" s="96" t="str">
        <f>IF(患者1!AN31&lt;&gt;TRUE,患者1!H31,"")</f>
        <v/>
      </c>
      <c r="I31" s="97"/>
      <c r="J31" s="98"/>
      <c r="K31" s="99"/>
      <c r="L31" s="99"/>
      <c r="M31" s="99"/>
      <c r="N31" s="100"/>
      <c r="O31" s="98"/>
      <c r="P31" s="100"/>
      <c r="Q31" s="63"/>
      <c r="R31" s="63"/>
      <c r="S31" s="63"/>
      <c r="T31" s="63"/>
      <c r="U31" s="63"/>
      <c r="V31" s="63"/>
      <c r="W31" s="63"/>
      <c r="X31" s="63"/>
      <c r="Y31" s="63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 t="b">
        <f t="shared" si="4"/>
        <v>0</v>
      </c>
      <c r="AO31" s="67" t="b">
        <f t="shared" si="5"/>
        <v>0</v>
      </c>
      <c r="AR31" s="67" t="b">
        <f t="shared" si="3"/>
        <v>0</v>
      </c>
      <c r="AU31" s="39" t="b">
        <f>患者1!AU31</f>
        <v>0</v>
      </c>
      <c r="AV31" s="39" t="b">
        <f>患者1!AV31</f>
        <v>0</v>
      </c>
      <c r="AW31" s="67" t="str">
        <f t="shared" si="6"/>
        <v/>
      </c>
      <c r="AY31" s="39"/>
      <c r="AZ31" s="39">
        <f t="shared" si="8"/>
        <v>1</v>
      </c>
      <c r="BA31" s="39">
        <f t="shared" si="8"/>
        <v>1</v>
      </c>
      <c r="BB31" s="39" t="s">
        <v>38</v>
      </c>
      <c r="BK31" s="67" t="s">
        <v>42</v>
      </c>
    </row>
    <row r="32" spans="1:63" s="67" customFormat="1" ht="22.5" customHeight="1" x14ac:dyDescent="0.15">
      <c r="A32" s="58">
        <v>19</v>
      </c>
      <c r="B32" s="48"/>
      <c r="C32" s="21" t="str">
        <f>IF(患者1!AN32&lt;&gt;TRUE,患者1!C32,"")</f>
        <v/>
      </c>
      <c r="D32" s="22" t="str">
        <f>IF(患者1!AN32&lt;&gt;TRUE,患者1!D32,"")</f>
        <v/>
      </c>
      <c r="E32" s="23" t="s">
        <v>35</v>
      </c>
      <c r="F32" s="24" t="str">
        <f>IF(患者1!AN32&lt;&gt;TRUE,患者1!F32,"")</f>
        <v/>
      </c>
      <c r="G32" s="25"/>
      <c r="H32" s="96" t="str">
        <f>IF(患者1!AN32&lt;&gt;TRUE,患者1!H32,"")</f>
        <v/>
      </c>
      <c r="I32" s="97"/>
      <c r="J32" s="98"/>
      <c r="K32" s="99"/>
      <c r="L32" s="99"/>
      <c r="M32" s="99"/>
      <c r="N32" s="100"/>
      <c r="O32" s="98"/>
      <c r="P32" s="100"/>
      <c r="Q32" s="63"/>
      <c r="R32" s="63"/>
      <c r="S32" s="63"/>
      <c r="T32" s="63"/>
      <c r="U32" s="63"/>
      <c r="V32" s="63"/>
      <c r="W32" s="63"/>
      <c r="X32" s="63"/>
      <c r="Y32" s="63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 t="b">
        <f t="shared" si="4"/>
        <v>0</v>
      </c>
      <c r="AO32" s="67" t="b">
        <f t="shared" si="5"/>
        <v>0</v>
      </c>
      <c r="AR32" s="67" t="b">
        <f t="shared" si="3"/>
        <v>0</v>
      </c>
      <c r="AU32" s="39" t="b">
        <f>患者1!AU32</f>
        <v>0</v>
      </c>
      <c r="AV32" s="39" t="b">
        <f>患者1!AV32</f>
        <v>0</v>
      </c>
      <c r="AW32" s="67" t="str">
        <f t="shared" si="6"/>
        <v/>
      </c>
      <c r="AY32" s="39"/>
      <c r="AZ32" s="39">
        <f t="shared" si="8"/>
        <v>1</v>
      </c>
      <c r="BA32" s="39">
        <f t="shared" si="8"/>
        <v>1</v>
      </c>
      <c r="BB32" s="39" t="s">
        <v>38</v>
      </c>
      <c r="BK32" s="67" t="s">
        <v>42</v>
      </c>
    </row>
    <row r="33" spans="1:63" ht="22.5" customHeight="1" x14ac:dyDescent="0.15">
      <c r="A33" s="58">
        <v>20</v>
      </c>
      <c r="B33" s="48"/>
      <c r="C33" s="21" t="str">
        <f>IF(患者1!AN33&lt;&gt;TRUE,患者1!C33,"")</f>
        <v/>
      </c>
      <c r="D33" s="22" t="str">
        <f>IF(患者1!AN33&lt;&gt;TRUE,患者1!D33,"")</f>
        <v/>
      </c>
      <c r="E33" s="23" t="s">
        <v>35</v>
      </c>
      <c r="F33" s="24" t="str">
        <f>IF(患者1!AN33&lt;&gt;TRUE,患者1!F33,"")</f>
        <v/>
      </c>
      <c r="G33" s="25"/>
      <c r="H33" s="96" t="str">
        <f>IF(患者1!AN33&lt;&gt;TRUE,患者1!H33,"")</f>
        <v/>
      </c>
      <c r="I33" s="97"/>
      <c r="J33" s="98"/>
      <c r="K33" s="99"/>
      <c r="L33" s="99"/>
      <c r="M33" s="99"/>
      <c r="N33" s="100"/>
      <c r="O33" s="98"/>
      <c r="P33" s="100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 t="b">
        <f t="shared" si="4"/>
        <v>0</v>
      </c>
      <c r="AO33" s="67" t="b">
        <f t="shared" si="5"/>
        <v>0</v>
      </c>
      <c r="AR33" s="67" t="b">
        <f t="shared" si="3"/>
        <v>0</v>
      </c>
      <c r="AU33" s="39" t="b">
        <f>患者1!AU33</f>
        <v>0</v>
      </c>
      <c r="AV33" s="39" t="b">
        <f>患者1!AV33</f>
        <v>0</v>
      </c>
      <c r="AW33" s="67" t="str">
        <f t="shared" si="6"/>
        <v/>
      </c>
      <c r="AY33" s="39"/>
      <c r="AZ33" s="39">
        <f t="shared" si="8"/>
        <v>1</v>
      </c>
      <c r="BA33" s="39">
        <f t="shared" si="8"/>
        <v>1</v>
      </c>
      <c r="BK33" s="67" t="s">
        <v>42</v>
      </c>
    </row>
    <row r="34" spans="1:63" ht="30" customHeight="1" x14ac:dyDescent="0.15">
      <c r="C34" s="65" t="s">
        <v>18</v>
      </c>
      <c r="D34" s="52">
        <f>患者1!D34</f>
        <v>0</v>
      </c>
      <c r="E34" s="52" t="s">
        <v>19</v>
      </c>
      <c r="AD34" s="39"/>
      <c r="AE34" s="39"/>
      <c r="AF34" s="39"/>
      <c r="AG34" s="39"/>
      <c r="AH34" s="39"/>
      <c r="AI34" s="39"/>
      <c r="AN34" s="39"/>
      <c r="BK34" s="67" t="s">
        <v>42</v>
      </c>
    </row>
    <row r="35" spans="1:63" ht="27.75" customHeight="1" x14ac:dyDescent="0.15">
      <c r="H35" s="53" t="s">
        <v>20</v>
      </c>
      <c r="I35" s="26">
        <f>患者1!I35</f>
        <v>0</v>
      </c>
      <c r="J35" s="54" t="s">
        <v>21</v>
      </c>
      <c r="Z35" s="101" t="str">
        <f>AF39</f>
        <v/>
      </c>
      <c r="AA35" s="101"/>
      <c r="AB35" s="101"/>
      <c r="AC35" s="101"/>
      <c r="AD35" s="39"/>
      <c r="AE35" s="39"/>
      <c r="AF35" s="39"/>
      <c r="AG35" s="39"/>
      <c r="AH35" s="39"/>
      <c r="AI35" s="39"/>
      <c r="AN35" s="39"/>
      <c r="BK35" s="67" t="s">
        <v>42</v>
      </c>
    </row>
    <row r="36" spans="1:63" x14ac:dyDescent="0.15">
      <c r="R36" s="55"/>
      <c r="Z36" s="101"/>
      <c r="AA36" s="101"/>
      <c r="AB36" s="101"/>
      <c r="AC36" s="101"/>
      <c r="AD36" s="39"/>
      <c r="AE36" s="39"/>
      <c r="AF36" s="39"/>
      <c r="AG36" s="39"/>
      <c r="AH36" s="39"/>
      <c r="AI36" s="39"/>
      <c r="AN36" s="39"/>
      <c r="BK36" s="67" t="s">
        <v>42</v>
      </c>
    </row>
    <row r="37" spans="1:63" ht="13.5" customHeight="1" x14ac:dyDescent="0.15">
      <c r="R37" s="55"/>
      <c r="Z37" s="101"/>
      <c r="AA37" s="101"/>
      <c r="AB37" s="101"/>
      <c r="AC37" s="101"/>
      <c r="AD37" s="39"/>
      <c r="AE37" s="39"/>
      <c r="AF37" s="39" t="str">
        <f>AF2&amp;CHAR(10) &amp; AF3&amp;CHAR(10) &amp; AF4&amp;CHAR(10) &amp; AF5&amp;CHAR(10) &amp; AF6&amp;CHAR(10) &amp; AF9&amp;CHAR(10) &amp; AF10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</v>
      </c>
      <c r="AG37" s="39"/>
      <c r="AH37" s="39"/>
      <c r="AI37" s="39"/>
      <c r="AN37" s="39"/>
      <c r="BK37" s="67" t="s">
        <v>42</v>
      </c>
    </row>
    <row r="38" spans="1:63" ht="13.5" customHeight="1" x14ac:dyDescent="0.15">
      <c r="R38" s="55"/>
      <c r="Z38" s="101"/>
      <c r="AA38" s="101"/>
      <c r="AB38" s="101"/>
      <c r="AC38" s="101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Y38" s="39"/>
      <c r="AZ38" s="39"/>
      <c r="BA38" s="39"/>
      <c r="BB38" s="39"/>
      <c r="BC38" s="39"/>
      <c r="BD38" s="39"/>
      <c r="BE38" s="39"/>
      <c r="BG38" s="39"/>
      <c r="BH38" s="39"/>
      <c r="BI38" s="39"/>
      <c r="BJ38" s="39"/>
      <c r="BK38" s="67" t="s">
        <v>42</v>
      </c>
    </row>
    <row r="39" spans="1:63" ht="13.5" customHeight="1" x14ac:dyDescent="0.15">
      <c r="R39" s="55"/>
      <c r="Z39" s="101"/>
      <c r="AA39" s="101"/>
      <c r="AB39" s="101"/>
      <c r="AC39" s="101"/>
      <c r="AD39" s="39"/>
      <c r="AE39" s="39"/>
      <c r="AF39" s="39" t="str">
        <f>患者1!AF39</f>
        <v/>
      </c>
      <c r="AG39" s="39" t="str">
        <f>患者1!AG39</f>
        <v/>
      </c>
      <c r="AH39" s="39" t="str">
        <f>患者1!AH39</f>
        <v/>
      </c>
      <c r="AI39" s="39" t="str">
        <f>患者1!AI39</f>
        <v/>
      </c>
      <c r="AN39" s="39"/>
      <c r="AY39" s="39"/>
      <c r="AZ39" s="39"/>
      <c r="BA39" s="39"/>
      <c r="BB39" s="39"/>
      <c r="BC39" s="39"/>
      <c r="BD39" s="39"/>
      <c r="BE39" s="39"/>
      <c r="BG39" s="39"/>
      <c r="BH39" s="39"/>
      <c r="BI39" s="39"/>
      <c r="BJ39" s="39"/>
      <c r="BK39" s="67" t="s">
        <v>42</v>
      </c>
    </row>
    <row r="40" spans="1:63" ht="13.5" customHeight="1" x14ac:dyDescent="0.15">
      <c r="R40" s="55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Y40" s="39"/>
      <c r="AZ40" s="39"/>
      <c r="BA40" s="39"/>
      <c r="BB40" s="39"/>
      <c r="BC40" s="39"/>
      <c r="BD40" s="39"/>
      <c r="BE40" s="39"/>
      <c r="BG40" s="39"/>
      <c r="BH40" s="39"/>
      <c r="BI40" s="39"/>
      <c r="BJ40" s="39"/>
      <c r="BK40" s="67" t="s">
        <v>42</v>
      </c>
    </row>
    <row r="41" spans="1:63" ht="13.5" customHeight="1" x14ac:dyDescent="0.15">
      <c r="R41" s="55"/>
      <c r="AA41" s="39"/>
      <c r="AD41" s="39"/>
      <c r="AE41" s="39"/>
      <c r="AF41" s="39" t="str">
        <f>AF12&amp;AF39</f>
        <v>※「患者氏名（同一建物居住者）」　</v>
      </c>
      <c r="AG41" s="39" t="str">
        <f t="shared" ref="AG41:AI41" si="9">AG12&amp;AG39</f>
        <v>※「診療時間（開始時刻及び終了時間）」　</v>
      </c>
      <c r="AH41" s="39" t="str">
        <f t="shared" si="9"/>
        <v>※「診療場所」　</v>
      </c>
      <c r="AI41" s="39" t="str">
        <f t="shared" si="9"/>
        <v>※「在宅訪問診療料２、往診料」　</v>
      </c>
      <c r="AN41" s="39"/>
      <c r="AY41" s="39"/>
      <c r="AZ41" s="39"/>
      <c r="BA41" s="39"/>
      <c r="BB41" s="39"/>
      <c r="BC41" s="39"/>
      <c r="BD41" s="39"/>
      <c r="BE41" s="39"/>
      <c r="BG41" s="39"/>
      <c r="BH41" s="39"/>
      <c r="BI41" s="39"/>
      <c r="BJ41" s="39"/>
      <c r="BK41" s="67" t="s">
        <v>42</v>
      </c>
    </row>
    <row r="42" spans="1:63" ht="13.5" customHeight="1" x14ac:dyDescent="0.15">
      <c r="R42" s="55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Y42" s="39"/>
      <c r="AZ42" s="39"/>
      <c r="BA42" s="39"/>
      <c r="BB42" s="39"/>
      <c r="BC42" s="39"/>
      <c r="BD42" s="39"/>
      <c r="BE42" s="39"/>
      <c r="BG42" s="39"/>
      <c r="BH42" s="39"/>
      <c r="BI42" s="39"/>
      <c r="BJ42" s="39"/>
      <c r="BK42" s="67" t="s">
        <v>42</v>
      </c>
    </row>
    <row r="43" spans="1:63" ht="13.5" customHeight="1" x14ac:dyDescent="0.15">
      <c r="R43" s="55"/>
      <c r="Z43" s="67" t="str">
        <f>"※「診療人数合計」　"&amp;D34&amp;"人　"</f>
        <v>※「診療人数合計」　0人　</v>
      </c>
      <c r="AA43" s="67" t="str">
        <f>"※「主治医氏名」　"&amp;I35&amp;"　"</f>
        <v>※「主治医氏名」　0　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Y43" s="39"/>
      <c r="AZ43" s="39"/>
      <c r="BA43" s="39"/>
      <c r="BB43" s="39"/>
      <c r="BC43" s="39"/>
      <c r="BD43" s="39"/>
      <c r="BE43" s="39"/>
      <c r="BG43" s="39"/>
      <c r="BH43" s="39"/>
      <c r="BI43" s="39"/>
      <c r="BJ43" s="39"/>
      <c r="BK43" s="67" t="s">
        <v>42</v>
      </c>
    </row>
    <row r="44" spans="1:63" ht="13.5" customHeight="1" x14ac:dyDescent="0.15">
      <c r="R44" s="55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Y44" s="39"/>
      <c r="AZ44" s="39"/>
      <c r="BA44" s="39"/>
      <c r="BB44" s="39"/>
      <c r="BC44" s="39"/>
      <c r="BD44" s="39"/>
      <c r="BE44" s="39"/>
      <c r="BG44" s="39"/>
      <c r="BH44" s="39"/>
      <c r="BI44" s="39"/>
      <c r="BJ44" s="39"/>
      <c r="BK44" s="67" t="s">
        <v>42</v>
      </c>
    </row>
    <row r="45" spans="1:63" ht="13.5" customHeight="1" x14ac:dyDescent="0.15">
      <c r="R45" s="55"/>
      <c r="Z45" s="67" t="str">
        <f>Z43&amp;CHAR(10) &amp; AA43</f>
        <v>※「診療人数合計」　0人　
※「主治医氏名」　0　</v>
      </c>
      <c r="AA45" s="39"/>
      <c r="AB45" s="39"/>
      <c r="AC45" s="39"/>
      <c r="AD45" s="39"/>
      <c r="AE45" s="39"/>
      <c r="AF45" s="39" t="str">
        <f>DBCS(Z45)</f>
        <v>※「診療人数合計」　０人　
※「主治医氏名」　０　</v>
      </c>
      <c r="AG45" s="39"/>
      <c r="AH45" s="39"/>
      <c r="AI45" s="39"/>
      <c r="AJ45" s="39"/>
      <c r="AK45" s="39"/>
      <c r="AL45" s="39"/>
      <c r="AM45" s="39"/>
      <c r="AN45" s="39"/>
      <c r="AY45" s="39"/>
      <c r="AZ45" s="39"/>
      <c r="BA45" s="39"/>
      <c r="BB45" s="39"/>
      <c r="BC45" s="39"/>
      <c r="BD45" s="39"/>
      <c r="BE45" s="39"/>
      <c r="BG45" s="39"/>
      <c r="BH45" s="39"/>
      <c r="BI45" s="39"/>
      <c r="BJ45" s="39"/>
      <c r="BK45" s="67" t="s">
        <v>42</v>
      </c>
    </row>
    <row r="46" spans="1:63" ht="13.5" customHeight="1" x14ac:dyDescent="0.15">
      <c r="R46" s="55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Y46" s="39"/>
      <c r="AZ46" s="39"/>
      <c r="BA46" s="39"/>
      <c r="BB46" s="39"/>
      <c r="BC46" s="39"/>
      <c r="BD46" s="39"/>
      <c r="BE46" s="39"/>
      <c r="BG46" s="39"/>
      <c r="BH46" s="39"/>
      <c r="BI46" s="39"/>
      <c r="BJ46" s="39"/>
      <c r="BK46" s="67" t="s">
        <v>42</v>
      </c>
    </row>
    <row r="47" spans="1:63" ht="13.5" customHeight="1" x14ac:dyDescent="0.15">
      <c r="R47" s="55"/>
      <c r="Z47" s="39"/>
      <c r="AA47" s="39"/>
      <c r="AB47" s="39"/>
      <c r="AC47" s="39"/>
      <c r="AD47" s="39"/>
      <c r="AE47" s="39"/>
      <c r="AF47" s="39" t="str">
        <f>AF37&amp;CHAR(10) &amp;AF41&amp;CHAR(10) &amp;AG41&amp;CHAR(10) &amp;AH41&amp;CHAR(10) &amp;AI41&amp;CHAR(10) &amp;AF45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AG47" s="39"/>
      <c r="AH47" s="39"/>
      <c r="AI47" s="39"/>
      <c r="AJ47" s="39"/>
      <c r="AK47" s="39"/>
      <c r="AL47" s="39"/>
      <c r="AM47" s="39"/>
      <c r="AN47" s="39"/>
      <c r="AY47" s="39"/>
      <c r="AZ47" s="39"/>
      <c r="BA47" s="39"/>
      <c r="BB47" s="39"/>
      <c r="BC47" s="39"/>
      <c r="BD47" s="39"/>
      <c r="BE47" s="39"/>
      <c r="BG47" s="39"/>
      <c r="BH47" s="39"/>
      <c r="BI47" s="39"/>
      <c r="BJ47" s="39"/>
      <c r="BK47" s="67" t="s">
        <v>42</v>
      </c>
    </row>
    <row r="48" spans="1:63" ht="13.5" customHeight="1" x14ac:dyDescent="0.15">
      <c r="R48" s="55"/>
      <c r="AY48" s="39"/>
      <c r="AZ48" s="39"/>
      <c r="BA48" s="39"/>
      <c r="BB48" s="39"/>
      <c r="BC48" s="39"/>
      <c r="BD48" s="39"/>
      <c r="BE48" s="39"/>
      <c r="BG48" s="39"/>
      <c r="BH48" s="39"/>
      <c r="BI48" s="39"/>
      <c r="BJ48" s="39"/>
      <c r="BK48" s="39"/>
    </row>
    <row r="49" spans="18:63" ht="13.5" customHeight="1" x14ac:dyDescent="0.15">
      <c r="R49" s="55"/>
      <c r="AY49" s="39"/>
      <c r="AZ49" s="39"/>
      <c r="BA49" s="39"/>
      <c r="BB49" s="39"/>
      <c r="BC49" s="39"/>
      <c r="BD49" s="39"/>
      <c r="BE49" s="39"/>
      <c r="BG49" s="39"/>
      <c r="BH49" s="39"/>
      <c r="BI49" s="39"/>
      <c r="BJ49" s="39"/>
      <c r="BK49" s="39"/>
    </row>
    <row r="50" spans="18:63" ht="13.5" customHeight="1" x14ac:dyDescent="0.15">
      <c r="R50" s="55"/>
      <c r="AY50" s="39"/>
      <c r="AZ50" s="39"/>
      <c r="BA50" s="39"/>
      <c r="BB50" s="39"/>
      <c r="BC50" s="39"/>
      <c r="BD50" s="39"/>
      <c r="BE50" s="39"/>
      <c r="BG50" s="39"/>
      <c r="BH50" s="39"/>
      <c r="BI50" s="39"/>
      <c r="BJ50" s="39"/>
      <c r="BK50" s="39"/>
    </row>
    <row r="51" spans="18:63" x14ac:dyDescent="0.15">
      <c r="R51" s="55"/>
    </row>
    <row r="52" spans="18:63" x14ac:dyDescent="0.15">
      <c r="R52" s="55"/>
    </row>
    <row r="53" spans="18:63" x14ac:dyDescent="0.15">
      <c r="R53" s="55"/>
    </row>
    <row r="54" spans="18:63" x14ac:dyDescent="0.15">
      <c r="R54" s="55"/>
    </row>
    <row r="55" spans="18:63" x14ac:dyDescent="0.15">
      <c r="R55" s="55"/>
    </row>
    <row r="56" spans="18:63" x14ac:dyDescent="0.15">
      <c r="R56" s="55"/>
    </row>
    <row r="57" spans="18:63" x14ac:dyDescent="0.15">
      <c r="R57" s="55"/>
    </row>
    <row r="58" spans="18:63" x14ac:dyDescent="0.15">
      <c r="R58" s="55"/>
    </row>
  </sheetData>
  <sheetProtection sheet="1" objects="1" scenarios="1"/>
  <mergeCells count="76">
    <mergeCell ref="H33:I33"/>
    <mergeCell ref="J33:N33"/>
    <mergeCell ref="O33:P33"/>
    <mergeCell ref="Z35:AC39"/>
    <mergeCell ref="H31:I31"/>
    <mergeCell ref="J31:N31"/>
    <mergeCell ref="O31:P31"/>
    <mergeCell ref="H32:I32"/>
    <mergeCell ref="J32:N32"/>
    <mergeCell ref="O32:P32"/>
    <mergeCell ref="H29:I29"/>
    <mergeCell ref="J29:N29"/>
    <mergeCell ref="O29:P29"/>
    <mergeCell ref="H30:I30"/>
    <mergeCell ref="J30:N30"/>
    <mergeCell ref="O30:P30"/>
    <mergeCell ref="H27:I27"/>
    <mergeCell ref="J27:N27"/>
    <mergeCell ref="O27:P27"/>
    <mergeCell ref="H28:I28"/>
    <mergeCell ref="J28:N28"/>
    <mergeCell ref="O28:P28"/>
    <mergeCell ref="H25:I25"/>
    <mergeCell ref="J25:N25"/>
    <mergeCell ref="O25:P25"/>
    <mergeCell ref="H26:I26"/>
    <mergeCell ref="J26:N26"/>
    <mergeCell ref="O26:P26"/>
    <mergeCell ref="H23:I23"/>
    <mergeCell ref="J23:N23"/>
    <mergeCell ref="O23:P23"/>
    <mergeCell ref="H24:I24"/>
    <mergeCell ref="J24:N24"/>
    <mergeCell ref="O24:P24"/>
    <mergeCell ref="H21:I21"/>
    <mergeCell ref="J21:N21"/>
    <mergeCell ref="O21:P21"/>
    <mergeCell ref="H22:I22"/>
    <mergeCell ref="J22:N22"/>
    <mergeCell ref="O22:P22"/>
    <mergeCell ref="H19:I19"/>
    <mergeCell ref="J19:N19"/>
    <mergeCell ref="O19:P19"/>
    <mergeCell ref="H20:I20"/>
    <mergeCell ref="J20:N20"/>
    <mergeCell ref="O20:P20"/>
    <mergeCell ref="H17:I17"/>
    <mergeCell ref="J17:N17"/>
    <mergeCell ref="O17:P17"/>
    <mergeCell ref="H18:I18"/>
    <mergeCell ref="J18:N18"/>
    <mergeCell ref="O18:P18"/>
    <mergeCell ref="H15:I15"/>
    <mergeCell ref="J15:N15"/>
    <mergeCell ref="O15:P15"/>
    <mergeCell ref="H16:I16"/>
    <mergeCell ref="J16:N16"/>
    <mergeCell ref="O16:P16"/>
    <mergeCell ref="H12:I13"/>
    <mergeCell ref="J12:N12"/>
    <mergeCell ref="O12:P13"/>
    <mergeCell ref="D13:F13"/>
    <mergeCell ref="J13:N13"/>
    <mergeCell ref="H14:I14"/>
    <mergeCell ref="J14:N14"/>
    <mergeCell ref="O14:P14"/>
    <mergeCell ref="C2:P2"/>
    <mergeCell ref="D3:H3"/>
    <mergeCell ref="R3:R19"/>
    <mergeCell ref="E4:G4"/>
    <mergeCell ref="I4:P4"/>
    <mergeCell ref="E5:P5"/>
    <mergeCell ref="D6:P6"/>
    <mergeCell ref="C9:P9"/>
    <mergeCell ref="C12:C13"/>
    <mergeCell ref="D12:F1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13</xdr:row>
                    <xdr:rowOff>38100</xdr:rowOff>
                  </from>
                  <to>
                    <xdr:col>15</xdr:col>
                    <xdr:colOff>95250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6" name="Option Button 3">
              <controlPr defaultSize="0" autoFill="0" autoLine="0" autoPict="0">
                <anchor moveWithCells="1">
                  <from>
                    <xdr:col>4</xdr:col>
                    <xdr:colOff>85725</xdr:colOff>
                    <xdr:row>3</xdr:row>
                    <xdr:rowOff>66675</xdr:rowOff>
                  </from>
                  <to>
                    <xdr:col>7</xdr:col>
                    <xdr:colOff>9525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6" r:id="rId7" name="Option Button 4">
              <controlPr defaultSize="0" autoFill="0" autoLine="0" autoPict="0">
                <anchor moveWithCells="1">
                  <from>
                    <xdr:col>5</xdr:col>
                    <xdr:colOff>352425</xdr:colOff>
                    <xdr:row>3</xdr:row>
                    <xdr:rowOff>66675</xdr:rowOff>
                  </from>
                  <to>
                    <xdr:col>7</xdr:col>
                    <xdr:colOff>523875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7" r:id="rId8" name="Option Button 5">
              <controlPr defaultSize="0" autoFill="0" autoLine="0" autoPict="0">
                <anchor moveWithCells="1">
                  <from>
                    <xdr:col>7</xdr:col>
                    <xdr:colOff>714375</xdr:colOff>
                    <xdr:row>3</xdr:row>
                    <xdr:rowOff>66675</xdr:rowOff>
                  </from>
                  <to>
                    <xdr:col>8</xdr:col>
                    <xdr:colOff>695325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8" r:id="rId9" name="Option Button 6">
              <controlPr defaultSize="0" autoFill="0" autoLine="0" autoPict="0">
                <anchor moveWithCells="1">
                  <from>
                    <xdr:col>8</xdr:col>
                    <xdr:colOff>371475</xdr:colOff>
                    <xdr:row>3</xdr:row>
                    <xdr:rowOff>66675</xdr:rowOff>
                  </from>
                  <to>
                    <xdr:col>8</xdr:col>
                    <xdr:colOff>1209675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9" r:id="rId10" name="Option Button 7">
              <controlPr defaultSize="0" autoFill="0" autoLine="0" autoPict="0">
                <anchor moveWithCells="1">
                  <from>
                    <xdr:col>8</xdr:col>
                    <xdr:colOff>885825</xdr:colOff>
                    <xdr:row>3</xdr:row>
                    <xdr:rowOff>66675</xdr:rowOff>
                  </from>
                  <to>
                    <xdr:col>8</xdr:col>
                    <xdr:colOff>1724025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0" r:id="rId11" name="Option Button 8">
              <controlPr defaultSize="0" autoFill="0" autoLine="0" autoPict="0">
                <anchor moveWithCells="1">
                  <from>
                    <xdr:col>8</xdr:col>
                    <xdr:colOff>1400175</xdr:colOff>
                    <xdr:row>3</xdr:row>
                    <xdr:rowOff>66675</xdr:rowOff>
                  </from>
                  <to>
                    <xdr:col>9</xdr:col>
                    <xdr:colOff>114300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1" r:id="rId12" name="Option Button 9">
              <controlPr defaultSize="0" autoFill="0" autoLine="0" autoPict="0">
                <anchor moveWithCells="1">
                  <from>
                    <xdr:col>8</xdr:col>
                    <xdr:colOff>1914525</xdr:colOff>
                    <xdr:row>3</xdr:row>
                    <xdr:rowOff>66675</xdr:rowOff>
                  </from>
                  <to>
                    <xdr:col>11</xdr:col>
                    <xdr:colOff>142875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2" r:id="rId13" name="Option Button 10">
              <controlPr defaultSize="0" autoFill="0" autoLine="0" autoPict="0">
                <anchor moveWithCells="1">
                  <from>
                    <xdr:col>10</xdr:col>
                    <xdr:colOff>57150</xdr:colOff>
                    <xdr:row>3</xdr:row>
                    <xdr:rowOff>66675</xdr:rowOff>
                  </from>
                  <to>
                    <xdr:col>13</xdr:col>
                    <xdr:colOff>152400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3" r:id="rId14" name="Group Box 11">
              <controlPr defaultSize="0" autoFill="0" autoPict="0">
                <anchor moveWithCells="1">
                  <from>
                    <xdr:col>2</xdr:col>
                    <xdr:colOff>1000125</xdr:colOff>
                    <xdr:row>2</xdr:row>
                    <xdr:rowOff>266700</xdr:rowOff>
                  </from>
                  <to>
                    <xdr:col>15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4" r:id="rId15" name="Option Button 12">
              <controlPr defaultSize="0" autoFill="0" autoLine="0" autoPict="0">
                <anchor moveWithCells="1">
                  <from>
                    <xdr:col>4</xdr:col>
                    <xdr:colOff>76200</xdr:colOff>
                    <xdr:row>4</xdr:row>
                    <xdr:rowOff>76200</xdr:rowOff>
                  </from>
                  <to>
                    <xdr:col>7</xdr:col>
                    <xdr:colOff>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5" r:id="rId16" name="Option Button 13">
              <controlPr defaultSize="0" autoFill="0" autoLine="0" autoPict="0">
                <anchor moveWithCells="1">
                  <from>
                    <xdr:col>5</xdr:col>
                    <xdr:colOff>342900</xdr:colOff>
                    <xdr:row>4</xdr:row>
                    <xdr:rowOff>76200</xdr:rowOff>
                  </from>
                  <to>
                    <xdr:col>7</xdr:col>
                    <xdr:colOff>514350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6" r:id="rId17" name="Option Button 14">
              <controlPr defaultSize="0" autoFill="0" autoLine="0" autoPict="0">
                <anchor moveWithCells="1">
                  <from>
                    <xdr:col>7</xdr:col>
                    <xdr:colOff>190500</xdr:colOff>
                    <xdr:row>4</xdr:row>
                    <xdr:rowOff>76200</xdr:rowOff>
                  </from>
                  <to>
                    <xdr:col>8</xdr:col>
                    <xdr:colOff>171450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7" r:id="rId18" name="Option Button 15">
              <controlPr defaultSize="0" autoFill="0" autoLine="0" autoPict="0">
                <anchor moveWithCells="1">
                  <from>
                    <xdr:col>7</xdr:col>
                    <xdr:colOff>704850</xdr:colOff>
                    <xdr:row>4</xdr:row>
                    <xdr:rowOff>76200</xdr:rowOff>
                  </from>
                  <to>
                    <xdr:col>8</xdr:col>
                    <xdr:colOff>685800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8" r:id="rId19" name="Option Button 16">
              <controlPr defaultSize="0" autoFill="0" autoLine="0" autoPict="0">
                <anchor moveWithCells="1">
                  <from>
                    <xdr:col>8</xdr:col>
                    <xdr:colOff>361950</xdr:colOff>
                    <xdr:row>4</xdr:row>
                    <xdr:rowOff>76200</xdr:rowOff>
                  </from>
                  <to>
                    <xdr:col>8</xdr:col>
                    <xdr:colOff>1200150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9" r:id="rId20" name="Option Button 17">
              <controlPr defaultSize="0" autoFill="0" autoLine="0" autoPict="0">
                <anchor moveWithCells="1">
                  <from>
                    <xdr:col>8</xdr:col>
                    <xdr:colOff>876300</xdr:colOff>
                    <xdr:row>4</xdr:row>
                    <xdr:rowOff>76200</xdr:rowOff>
                  </from>
                  <to>
                    <xdr:col>8</xdr:col>
                    <xdr:colOff>1714500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0" r:id="rId21" name="Option Button 18">
              <controlPr defaultSize="0" autoFill="0" autoLine="0" autoPict="0">
                <anchor moveWithCells="1">
                  <from>
                    <xdr:col>8</xdr:col>
                    <xdr:colOff>1390650</xdr:colOff>
                    <xdr:row>4</xdr:row>
                    <xdr:rowOff>76200</xdr:rowOff>
                  </from>
                  <to>
                    <xdr:col>9</xdr:col>
                    <xdr:colOff>104775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1" r:id="rId22" name="Option Button 19">
              <controlPr defaultSize="0" autoFill="0" autoLine="0" autoPict="0">
                <anchor moveWithCells="1">
                  <from>
                    <xdr:col>8</xdr:col>
                    <xdr:colOff>1905000</xdr:colOff>
                    <xdr:row>4</xdr:row>
                    <xdr:rowOff>76200</xdr:rowOff>
                  </from>
                  <to>
                    <xdr:col>11</xdr:col>
                    <xdr:colOff>133350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2" r:id="rId23" name="Option Button 20">
              <controlPr defaultSize="0" autoFill="0" autoLine="0" autoPict="0">
                <anchor moveWithCells="1">
                  <from>
                    <xdr:col>10</xdr:col>
                    <xdr:colOff>57150</xdr:colOff>
                    <xdr:row>4</xdr:row>
                    <xdr:rowOff>76200</xdr:rowOff>
                  </from>
                  <to>
                    <xdr:col>13</xdr:col>
                    <xdr:colOff>152400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3" r:id="rId24" name="Group Box 21">
              <controlPr defaultSize="0" autoFill="0" autoPict="0">
                <anchor moveWithCells="1">
                  <from>
                    <xdr:col>3</xdr:col>
                    <xdr:colOff>438150</xdr:colOff>
                    <xdr:row>4</xdr:row>
                    <xdr:rowOff>57150</xdr:rowOff>
                  </from>
                  <to>
                    <xdr:col>15</xdr:col>
                    <xdr:colOff>228600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4" r:id="rId25" name="Option Button 22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76200</xdr:rowOff>
                  </from>
                  <to>
                    <xdr:col>15</xdr:col>
                    <xdr:colOff>180975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5" r:id="rId26" name="Check Box 2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14</xdr:row>
                    <xdr:rowOff>28575</xdr:rowOff>
                  </from>
                  <to>
                    <xdr:col>12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6" r:id="rId27" name="Check Box 2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14</xdr:row>
                    <xdr:rowOff>38100</xdr:rowOff>
                  </from>
                  <to>
                    <xdr:col>15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7" r:id="rId28" name="Check Box 2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15</xdr:row>
                    <xdr:rowOff>28575</xdr:rowOff>
                  </from>
                  <to>
                    <xdr:col>12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8" r:id="rId29" name="Check Box 2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15</xdr:row>
                    <xdr:rowOff>38100</xdr:rowOff>
                  </from>
                  <to>
                    <xdr:col>15</xdr:col>
                    <xdr:colOff>95250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9" r:id="rId30" name="Check Box 2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16</xdr:row>
                    <xdr:rowOff>28575</xdr:rowOff>
                  </from>
                  <to>
                    <xdr:col>12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0" r:id="rId31" name="Check Box 2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16</xdr:row>
                    <xdr:rowOff>38100</xdr:rowOff>
                  </from>
                  <to>
                    <xdr:col>15</xdr:col>
                    <xdr:colOff>95250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1" r:id="rId32" name="Check Box 2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17</xdr:row>
                    <xdr:rowOff>28575</xdr:rowOff>
                  </from>
                  <to>
                    <xdr:col>12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2" r:id="rId33" name="Check Box 3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17</xdr:row>
                    <xdr:rowOff>38100</xdr:rowOff>
                  </from>
                  <to>
                    <xdr:col>15</xdr:col>
                    <xdr:colOff>95250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3" r:id="rId34" name="Check Box 3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18</xdr:row>
                    <xdr:rowOff>28575</xdr:rowOff>
                  </from>
                  <to>
                    <xdr:col>12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4" r:id="rId35" name="Check Box 3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18</xdr:row>
                    <xdr:rowOff>38100</xdr:rowOff>
                  </from>
                  <to>
                    <xdr:col>15</xdr:col>
                    <xdr:colOff>95250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5" r:id="rId36" name="Check Box 3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19</xdr:row>
                    <xdr:rowOff>28575</xdr:rowOff>
                  </from>
                  <to>
                    <xdr:col>12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6" r:id="rId37" name="Check Box 3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19</xdr:row>
                    <xdr:rowOff>38100</xdr:rowOff>
                  </from>
                  <to>
                    <xdr:col>15</xdr:col>
                    <xdr:colOff>95250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7" r:id="rId38" name="Check Box 3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20</xdr:row>
                    <xdr:rowOff>28575</xdr:rowOff>
                  </from>
                  <to>
                    <xdr:col>12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8" r:id="rId39" name="Check Box 3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20</xdr:row>
                    <xdr:rowOff>38100</xdr:rowOff>
                  </from>
                  <to>
                    <xdr:col>15</xdr:col>
                    <xdr:colOff>95250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9" r:id="rId40" name="Check Box 3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21</xdr:row>
                    <xdr:rowOff>28575</xdr:rowOff>
                  </from>
                  <to>
                    <xdr:col>12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0" r:id="rId41" name="Check Box 3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21</xdr:row>
                    <xdr:rowOff>38100</xdr:rowOff>
                  </from>
                  <to>
                    <xdr:col>15</xdr:col>
                    <xdr:colOff>95250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1" r:id="rId42" name="Check Box 3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22</xdr:row>
                    <xdr:rowOff>28575</xdr:rowOff>
                  </from>
                  <to>
                    <xdr:col>12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2" r:id="rId43" name="Check Box 4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22</xdr:row>
                    <xdr:rowOff>38100</xdr:rowOff>
                  </from>
                  <to>
                    <xdr:col>15</xdr:col>
                    <xdr:colOff>95250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3" r:id="rId44" name="Check Box 4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23</xdr:row>
                    <xdr:rowOff>28575</xdr:rowOff>
                  </from>
                  <to>
                    <xdr:col>12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4" r:id="rId45" name="Check Box 4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23</xdr:row>
                    <xdr:rowOff>38100</xdr:rowOff>
                  </from>
                  <to>
                    <xdr:col>15</xdr:col>
                    <xdr:colOff>95250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5" r:id="rId46" name="Check Box 4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24</xdr:row>
                    <xdr:rowOff>28575</xdr:rowOff>
                  </from>
                  <to>
                    <xdr:col>12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6" r:id="rId47" name="Check Box 4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24</xdr:row>
                    <xdr:rowOff>38100</xdr:rowOff>
                  </from>
                  <to>
                    <xdr:col>15</xdr:col>
                    <xdr:colOff>95250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7" r:id="rId48" name="Check Box 4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25</xdr:row>
                    <xdr:rowOff>28575</xdr:rowOff>
                  </from>
                  <to>
                    <xdr:col>12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8" r:id="rId49" name="Check Box 4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25</xdr:row>
                    <xdr:rowOff>38100</xdr:rowOff>
                  </from>
                  <to>
                    <xdr:col>15</xdr:col>
                    <xdr:colOff>95250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9" r:id="rId50" name="Check Box 4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26</xdr:row>
                    <xdr:rowOff>28575</xdr:rowOff>
                  </from>
                  <to>
                    <xdr:col>12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0" r:id="rId51" name="Check Box 4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26</xdr:row>
                    <xdr:rowOff>38100</xdr:rowOff>
                  </from>
                  <to>
                    <xdr:col>15</xdr:col>
                    <xdr:colOff>95250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1" r:id="rId52" name="Check Box 4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27</xdr:row>
                    <xdr:rowOff>28575</xdr:rowOff>
                  </from>
                  <to>
                    <xdr:col>12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2" r:id="rId53" name="Check Box 5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27</xdr:row>
                    <xdr:rowOff>38100</xdr:rowOff>
                  </from>
                  <to>
                    <xdr:col>15</xdr:col>
                    <xdr:colOff>95250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3" r:id="rId54" name="Check Box 5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28</xdr:row>
                    <xdr:rowOff>28575</xdr:rowOff>
                  </from>
                  <to>
                    <xdr:col>12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4" r:id="rId55" name="Check Box 5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28</xdr:row>
                    <xdr:rowOff>38100</xdr:rowOff>
                  </from>
                  <to>
                    <xdr:col>15</xdr:col>
                    <xdr:colOff>95250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5" r:id="rId56" name="Check Box 5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29</xdr:row>
                    <xdr:rowOff>28575</xdr:rowOff>
                  </from>
                  <to>
                    <xdr:col>12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6" r:id="rId57" name="Check Box 5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29</xdr:row>
                    <xdr:rowOff>38100</xdr:rowOff>
                  </from>
                  <to>
                    <xdr:col>15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7" r:id="rId58" name="Check Box 5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30</xdr:row>
                    <xdr:rowOff>28575</xdr:rowOff>
                  </from>
                  <to>
                    <xdr:col>12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8" r:id="rId59" name="Check Box 5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30</xdr:row>
                    <xdr:rowOff>38100</xdr:rowOff>
                  </from>
                  <to>
                    <xdr:col>15</xdr:col>
                    <xdr:colOff>95250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9" r:id="rId60" name="Check Box 5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31</xdr:row>
                    <xdr:rowOff>28575</xdr:rowOff>
                  </from>
                  <to>
                    <xdr:col>12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0" r:id="rId61" name="Check Box 5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31</xdr:row>
                    <xdr:rowOff>38100</xdr:rowOff>
                  </from>
                  <to>
                    <xdr:col>15</xdr:col>
                    <xdr:colOff>95250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1" r:id="rId62" name="Check Box 5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32</xdr:row>
                    <xdr:rowOff>28575</xdr:rowOff>
                  </from>
                  <to>
                    <xdr:col>12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2" r:id="rId63" name="Check Box 6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32</xdr:row>
                    <xdr:rowOff>38100</xdr:rowOff>
                  </from>
                  <to>
                    <xdr:col>15</xdr:col>
                    <xdr:colOff>95250</xdr:colOff>
                    <xdr:row>32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58"/>
  <sheetViews>
    <sheetView zoomScaleNormal="100" workbookViewId="0">
      <selection activeCell="D3" sqref="D3:H3"/>
    </sheetView>
  </sheetViews>
  <sheetFormatPr defaultRowHeight="13.5" x14ac:dyDescent="0.15"/>
  <cols>
    <col min="1" max="1" width="4.25" style="58" customWidth="1"/>
    <col min="2" max="2" width="2.375" style="63" customWidth="1"/>
    <col min="3" max="3" width="14.625" style="63" customWidth="1"/>
    <col min="4" max="4" width="7.75" style="63" customWidth="1"/>
    <col min="5" max="5" width="3.25" style="63" customWidth="1"/>
    <col min="6" max="6" width="7.75" style="63" customWidth="1"/>
    <col min="7" max="7" width="1" style="63" customWidth="1"/>
    <col min="8" max="8" width="11.25" style="63" customWidth="1"/>
    <col min="9" max="9" width="27.875" style="63" customWidth="1"/>
    <col min="10" max="10" width="3.125" style="63" customWidth="1"/>
    <col min="11" max="16" width="3.25" style="63" customWidth="1"/>
    <col min="17" max="17" width="3.75" style="63" customWidth="1"/>
    <col min="18" max="18" width="47.625" style="63" customWidth="1"/>
    <col min="19" max="19" width="2.375" style="63" customWidth="1"/>
    <col min="20" max="25" width="1.25" style="63" customWidth="1"/>
    <col min="26" max="62" width="1.25" style="67" customWidth="1"/>
    <col min="63" max="63" width="6.75" style="67" customWidth="1"/>
    <col min="64" max="68" width="6.75" style="63" customWidth="1"/>
    <col min="69" max="16384" width="9" style="63"/>
  </cols>
  <sheetData>
    <row r="1" spans="1:68" x14ac:dyDescent="0.15">
      <c r="B1" s="40" t="s">
        <v>0</v>
      </c>
      <c r="AU1" s="67" t="b">
        <v>1</v>
      </c>
    </row>
    <row r="2" spans="1:68" ht="28.5" customHeight="1" x14ac:dyDescent="0.15">
      <c r="C2" s="102" t="s">
        <v>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R2" s="42" t="s">
        <v>30</v>
      </c>
      <c r="Z2" s="67" t="s">
        <v>45</v>
      </c>
      <c r="AD2" s="39"/>
      <c r="AE2" s="39"/>
      <c r="AF2" s="39" t="str">
        <f>DBCS(Z2)</f>
        <v>※「訪問診療に関する記録書」</v>
      </c>
      <c r="AG2" s="39"/>
      <c r="AH2" s="39"/>
      <c r="AI2" s="39"/>
      <c r="AN2" s="39"/>
      <c r="BB2" s="67" t="s">
        <v>38</v>
      </c>
      <c r="BK2" s="67" t="s">
        <v>42</v>
      </c>
    </row>
    <row r="3" spans="1:68" ht="25.5" customHeight="1" x14ac:dyDescent="0.15">
      <c r="C3" s="64" t="s">
        <v>2</v>
      </c>
      <c r="D3" s="73"/>
      <c r="E3" s="73"/>
      <c r="F3" s="73"/>
      <c r="G3" s="73"/>
      <c r="H3" s="73"/>
      <c r="I3" s="64" t="s">
        <v>24</v>
      </c>
      <c r="J3" s="64"/>
      <c r="K3" s="64"/>
      <c r="L3" s="64"/>
      <c r="M3" s="64"/>
      <c r="N3" s="64"/>
      <c r="O3" s="64"/>
      <c r="R3" s="110" t="str">
        <f>S20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Z3" s="67" t="str">
        <f>"※「患者氏名」　"&amp;D3</f>
        <v>※「患者氏名」　</v>
      </c>
      <c r="AD3" s="39"/>
      <c r="AE3" s="39"/>
      <c r="AF3" s="39" t="str">
        <f t="shared" ref="AF3:AF6" si="0">DBCS(Z3)</f>
        <v>※「患者氏名」　</v>
      </c>
      <c r="AG3" s="39"/>
      <c r="AH3" s="39"/>
      <c r="AI3" s="39"/>
      <c r="AN3" s="39"/>
      <c r="AY3" s="39"/>
      <c r="AZ3" s="39"/>
      <c r="BB3" s="39" t="s">
        <v>38</v>
      </c>
      <c r="BK3" s="67" t="s">
        <v>42</v>
      </c>
    </row>
    <row r="4" spans="1:68" ht="25.5" customHeight="1" x14ac:dyDescent="0.15">
      <c r="C4" s="64" t="s">
        <v>3</v>
      </c>
      <c r="D4" s="44" t="s">
        <v>5</v>
      </c>
      <c r="E4" s="113"/>
      <c r="F4" s="113"/>
      <c r="G4" s="113"/>
      <c r="H4" s="45" t="s">
        <v>22</v>
      </c>
      <c r="I4" s="114"/>
      <c r="J4" s="114"/>
      <c r="K4" s="114"/>
      <c r="L4" s="114"/>
      <c r="M4" s="114"/>
      <c r="N4" s="114"/>
      <c r="O4" s="114"/>
      <c r="P4" s="114"/>
      <c r="R4" s="111"/>
      <c r="Z4" s="67" t="str">
        <f>"※「要介護度」　"&amp;AA4</f>
        <v>※「要介護度」　該当なし</v>
      </c>
      <c r="AA4" s="67" t="str">
        <f>AC4</f>
        <v>該当なし</v>
      </c>
      <c r="AB4" s="37">
        <v>8</v>
      </c>
      <c r="AC4" s="67" t="str">
        <f>CHOOSE(AB4,"要支援１","要支援２","要介護１","要介護２","要介護３","要介護４","要介護５","該当なし")</f>
        <v>該当なし</v>
      </c>
      <c r="AD4" s="39"/>
      <c r="AE4" s="39"/>
      <c r="AF4" s="39" t="str">
        <f t="shared" si="0"/>
        <v>※「要介護度」　該当なし</v>
      </c>
      <c r="AG4" s="39"/>
      <c r="AH4" s="39"/>
      <c r="AI4" s="39"/>
      <c r="AN4" s="39"/>
      <c r="AY4" s="39"/>
      <c r="AZ4" s="39"/>
      <c r="BA4" s="39"/>
      <c r="BB4" s="39" t="s">
        <v>38</v>
      </c>
      <c r="BK4" s="67" t="s">
        <v>42</v>
      </c>
    </row>
    <row r="5" spans="1:68" ht="25.5" customHeight="1" x14ac:dyDescent="0.15">
      <c r="C5" s="64" t="s">
        <v>4</v>
      </c>
      <c r="D5" s="6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R5" s="111"/>
      <c r="Z5" s="67" t="str">
        <f>"※「認知症の日常生活自立度」　"&amp;AA5</f>
        <v>※「認知症の日常生活自立度」　該当なし</v>
      </c>
      <c r="AA5" s="39" t="str">
        <f>AC5</f>
        <v>該当なし</v>
      </c>
      <c r="AB5" s="37">
        <v>10</v>
      </c>
      <c r="AC5" s="67" t="str">
        <f>CHOOSE(AB5,"I","II","IIa","IIb","III","IIIa","IIIb","IV","M","該当なし")</f>
        <v>該当なし</v>
      </c>
      <c r="AD5" s="39"/>
      <c r="AE5" s="39"/>
      <c r="AF5" s="39" t="str">
        <f t="shared" si="0"/>
        <v>※「認知症の日常生活自立度」　該当なし</v>
      </c>
      <c r="AG5" s="39"/>
      <c r="AH5" s="39"/>
      <c r="AI5" s="39"/>
      <c r="AN5" s="39"/>
      <c r="AY5" s="39"/>
      <c r="AZ5" s="39"/>
      <c r="BA5" s="39"/>
      <c r="BB5" s="39" t="s">
        <v>38</v>
      </c>
      <c r="BK5" s="67" t="s">
        <v>42</v>
      </c>
    </row>
    <row r="6" spans="1:68" ht="25.5" customHeight="1" x14ac:dyDescent="0.15">
      <c r="C6" s="64" t="s">
        <v>23</v>
      </c>
      <c r="D6" s="73">
        <f>患者1!D6</f>
        <v>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111"/>
      <c r="Z6" s="67" t="str">
        <f>"※「患者住所」　"&amp;D6</f>
        <v>※「患者住所」　0</v>
      </c>
      <c r="AD6" s="39"/>
      <c r="AE6" s="39"/>
      <c r="AF6" s="39" t="str">
        <f t="shared" si="0"/>
        <v>※「患者住所」　０</v>
      </c>
      <c r="AG6" s="39"/>
      <c r="AH6" s="39"/>
      <c r="AI6" s="39"/>
      <c r="AN6" s="39" t="b">
        <f>ISBLANK(D6)</f>
        <v>0</v>
      </c>
      <c r="AT6" s="67" t="str">
        <f>IF(AT5=TRUE,"２","")</f>
        <v/>
      </c>
      <c r="AU6" s="67" t="str">
        <f>IF(AU5=TRUE,"２ａ","")</f>
        <v/>
      </c>
      <c r="AV6" s="67" t="str">
        <f>IF(AV5=TRUE,"２ｂ","")</f>
        <v/>
      </c>
      <c r="AW6" s="67" t="str">
        <f>IF(AW5=TRUE,"３","")</f>
        <v/>
      </c>
      <c r="AX6" s="67" t="str">
        <f>IF(AX5=TRUE,"３ａ","")</f>
        <v/>
      </c>
      <c r="AY6" s="67" t="str">
        <f>IF(AY5=TRUE,"３ｂ","")</f>
        <v/>
      </c>
      <c r="AZ6" s="67" t="str">
        <f>IF(AZ5=TRUE,"４","")</f>
        <v/>
      </c>
      <c r="BA6" s="67" t="str">
        <f>IF(BA5=TRUE,"Ｍ","")</f>
        <v/>
      </c>
      <c r="BB6" s="39" t="s">
        <v>38</v>
      </c>
      <c r="BK6" s="67" t="s">
        <v>42</v>
      </c>
    </row>
    <row r="7" spans="1:68" ht="9" customHeight="1" x14ac:dyDescent="0.15">
      <c r="C7" s="6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R7" s="111"/>
      <c r="AD7" s="39"/>
      <c r="AE7" s="39"/>
      <c r="AF7" s="39"/>
      <c r="AG7" s="39"/>
      <c r="AH7" s="39"/>
      <c r="AI7" s="39"/>
      <c r="AN7" s="39"/>
      <c r="BB7" s="39" t="s">
        <v>38</v>
      </c>
      <c r="BG7" s="67" t="str">
        <f>IF(BG6=TRUE,"１","")</f>
        <v/>
      </c>
      <c r="BH7" s="67" t="str">
        <f>IF(BH6=TRUE,"２","")</f>
        <v/>
      </c>
      <c r="BI7" s="67" t="str">
        <f>IF(BI6=TRUE,"２ａ","")</f>
        <v/>
      </c>
      <c r="BJ7" s="67" t="str">
        <f>IF(BJ6=TRUE,"２ｂ","")</f>
        <v/>
      </c>
      <c r="BK7" s="67" t="s">
        <v>42</v>
      </c>
      <c r="BL7" s="63" t="str">
        <f>IF(BL6=TRUE,"３ａ","")</f>
        <v/>
      </c>
      <c r="BM7" s="63" t="str">
        <f>IF(BM6=TRUE,"３ｂ","")</f>
        <v/>
      </c>
      <c r="BN7" s="63" t="str">
        <f>IF(BN6=TRUE,"４","")</f>
        <v/>
      </c>
      <c r="BO7" s="63" t="str">
        <f>IF(BO6=TRUE,"Ｍ","")</f>
        <v/>
      </c>
      <c r="BP7" s="63" t="str">
        <f>IF(BP6=TRUE,"該当なし","")</f>
        <v/>
      </c>
    </row>
    <row r="8" spans="1:68" ht="25.5" customHeight="1" x14ac:dyDescent="0.15">
      <c r="C8" s="64" t="s">
        <v>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R8" s="111"/>
      <c r="AD8" s="39"/>
      <c r="AE8" s="39"/>
      <c r="AF8" s="39"/>
      <c r="AG8" s="39"/>
      <c r="AH8" s="39"/>
      <c r="AI8" s="39"/>
      <c r="AN8" s="39"/>
      <c r="BB8" s="39" t="s">
        <v>38</v>
      </c>
      <c r="BK8" s="67" t="s">
        <v>42</v>
      </c>
    </row>
    <row r="9" spans="1:68" ht="41.25" customHeight="1" x14ac:dyDescent="0.15"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R9" s="111"/>
      <c r="Z9" s="67" t="str">
        <f>"※「訪問診療が必要な理由」　"&amp;C9</f>
        <v>※「訪問診療が必要な理由」　</v>
      </c>
      <c r="AD9" s="39"/>
      <c r="AE9" s="39"/>
      <c r="AF9" s="39" t="str">
        <f t="shared" ref="AF9:AF10" si="1">DBCS(Z9)</f>
        <v>※「訪問診療が必要な理由」　</v>
      </c>
      <c r="AG9" s="39"/>
      <c r="AH9" s="39"/>
      <c r="AI9" s="39"/>
      <c r="AN9" s="39" t="b">
        <f>ISBLANK(C9)</f>
        <v>1</v>
      </c>
      <c r="BB9" s="39" t="s">
        <v>38</v>
      </c>
      <c r="BK9" s="67" t="s">
        <v>42</v>
      </c>
    </row>
    <row r="10" spans="1:68" ht="18" customHeight="1" x14ac:dyDescent="0.15">
      <c r="C10" s="64"/>
      <c r="D10" s="64"/>
      <c r="E10" s="64"/>
      <c r="F10" s="64"/>
      <c r="G10" s="64"/>
      <c r="H10" s="64"/>
      <c r="J10" s="47" t="s">
        <v>10</v>
      </c>
      <c r="K10" s="45">
        <f>患者1!K10</f>
        <v>0</v>
      </c>
      <c r="L10" s="45" t="s">
        <v>11</v>
      </c>
      <c r="M10" s="45">
        <f>患者1!M10</f>
        <v>0</v>
      </c>
      <c r="N10" s="45" t="s">
        <v>12</v>
      </c>
      <c r="O10" s="45">
        <f>患者1!O10</f>
        <v>0</v>
      </c>
      <c r="P10" s="45" t="s">
        <v>13</v>
      </c>
      <c r="R10" s="111"/>
      <c r="Z10" s="67" t="str">
        <f>"※「訪問診療を行った日」　"&amp;AA10</f>
        <v>※「訪問診療を行った日」　平成0年0月0日</v>
      </c>
      <c r="AA10" s="67" t="str">
        <f>J10&amp;K10&amp;L10&amp;M10&amp;N10&amp;O10&amp;P10</f>
        <v>平成0年0月0日</v>
      </c>
      <c r="AD10" s="39"/>
      <c r="AE10" s="39"/>
      <c r="AF10" s="39" t="str">
        <f t="shared" si="1"/>
        <v>※「訪問診療を行った日」　平成０年０月０日</v>
      </c>
      <c r="AG10" s="39"/>
      <c r="AH10" s="39"/>
      <c r="AI10" s="39"/>
      <c r="AN10" s="39"/>
      <c r="BB10" s="39" t="s">
        <v>38</v>
      </c>
      <c r="BK10" s="67" t="s">
        <v>42</v>
      </c>
    </row>
    <row r="11" spans="1:68" ht="10.5" customHeight="1" x14ac:dyDescent="0.15">
      <c r="C11" s="64"/>
      <c r="D11" s="64"/>
      <c r="E11" s="64"/>
      <c r="F11" s="64"/>
      <c r="G11" s="64"/>
      <c r="H11" s="64"/>
      <c r="J11" s="47"/>
      <c r="K11" s="64"/>
      <c r="L11" s="64"/>
      <c r="M11" s="64"/>
      <c r="N11" s="64"/>
      <c r="O11" s="64"/>
      <c r="P11" s="64"/>
      <c r="R11" s="111"/>
      <c r="AD11" s="39"/>
      <c r="AE11" s="39"/>
      <c r="AF11" s="39"/>
      <c r="AG11" s="39"/>
      <c r="AH11" s="39"/>
      <c r="AI11" s="39"/>
      <c r="AN11" s="39"/>
      <c r="BB11" s="39" t="s">
        <v>38</v>
      </c>
      <c r="BK11" s="67" t="s">
        <v>42</v>
      </c>
    </row>
    <row r="12" spans="1:68" ht="16.5" customHeight="1" x14ac:dyDescent="0.15">
      <c r="B12" s="48"/>
      <c r="C12" s="116" t="s">
        <v>7</v>
      </c>
      <c r="D12" s="118" t="s">
        <v>8</v>
      </c>
      <c r="E12" s="118"/>
      <c r="F12" s="119"/>
      <c r="G12" s="49"/>
      <c r="H12" s="104" t="s">
        <v>9</v>
      </c>
      <c r="I12" s="105"/>
      <c r="J12" s="108" t="s">
        <v>15</v>
      </c>
      <c r="K12" s="104"/>
      <c r="L12" s="104"/>
      <c r="M12" s="104"/>
      <c r="N12" s="105"/>
      <c r="O12" s="104" t="s">
        <v>17</v>
      </c>
      <c r="P12" s="105"/>
      <c r="R12" s="111"/>
      <c r="Z12" s="67" t="s">
        <v>25</v>
      </c>
      <c r="AA12" s="67" t="s">
        <v>26</v>
      </c>
      <c r="AB12" s="67" t="s">
        <v>27</v>
      </c>
      <c r="AC12" s="67" t="s">
        <v>28</v>
      </c>
      <c r="AD12" s="39"/>
      <c r="AE12" s="39"/>
      <c r="AF12" s="39" t="str">
        <f t="shared" ref="AF12:AI12" si="2">DBCS(Z12)</f>
        <v>※「患者氏名（同一建物居住者）」　</v>
      </c>
      <c r="AG12" s="39" t="str">
        <f t="shared" si="2"/>
        <v>※「診療時間（開始時刻及び終了時間）」　</v>
      </c>
      <c r="AH12" s="39" t="str">
        <f t="shared" si="2"/>
        <v>※「診療場所」　</v>
      </c>
      <c r="AI12" s="39" t="str">
        <f t="shared" si="2"/>
        <v>※「在宅訪問診療料２、往診料」　</v>
      </c>
      <c r="AN12" s="39"/>
      <c r="BB12" s="39" t="s">
        <v>38</v>
      </c>
      <c r="BK12" s="67" t="s">
        <v>42</v>
      </c>
    </row>
    <row r="13" spans="1:68" x14ac:dyDescent="0.15">
      <c r="B13" s="48"/>
      <c r="C13" s="117"/>
      <c r="D13" s="106" t="s">
        <v>14</v>
      </c>
      <c r="E13" s="106"/>
      <c r="F13" s="107"/>
      <c r="G13" s="66"/>
      <c r="H13" s="106"/>
      <c r="I13" s="107"/>
      <c r="J13" s="109" t="s">
        <v>16</v>
      </c>
      <c r="K13" s="106"/>
      <c r="L13" s="106"/>
      <c r="M13" s="106"/>
      <c r="N13" s="107"/>
      <c r="O13" s="106"/>
      <c r="P13" s="107"/>
      <c r="R13" s="111"/>
      <c r="AD13" s="39"/>
      <c r="AE13" s="39"/>
      <c r="AF13" s="39"/>
      <c r="AG13" s="39"/>
      <c r="AH13" s="39"/>
      <c r="AI13" s="39"/>
      <c r="AN13" s="39" t="s">
        <v>39</v>
      </c>
      <c r="AO13" s="67" t="s">
        <v>40</v>
      </c>
      <c r="AT13" s="67" t="s">
        <v>29</v>
      </c>
      <c r="AU13" s="67" t="s">
        <v>32</v>
      </c>
      <c r="AV13" s="67" t="s">
        <v>33</v>
      </c>
      <c r="BB13" s="39" t="s">
        <v>38</v>
      </c>
      <c r="BK13" s="67" t="s">
        <v>42</v>
      </c>
    </row>
    <row r="14" spans="1:68" ht="22.5" customHeight="1" x14ac:dyDescent="0.15">
      <c r="A14" s="58">
        <v>1</v>
      </c>
      <c r="B14" s="48"/>
      <c r="C14" s="21" t="str">
        <f>IF(患者1!AN14&lt;&gt;TRUE,患者1!C14,"")</f>
        <v/>
      </c>
      <c r="D14" s="22" t="str">
        <f>IF(患者1!AN14&lt;&gt;TRUE,患者1!D14,"")</f>
        <v/>
      </c>
      <c r="E14" s="23" t="s">
        <v>35</v>
      </c>
      <c r="F14" s="24" t="str">
        <f>IF(患者1!AN14&lt;&gt;TRUE,患者1!F14,"")</f>
        <v/>
      </c>
      <c r="G14" s="25"/>
      <c r="H14" s="96" t="str">
        <f>IF(患者1!AN14&lt;&gt;TRUE,患者1!H14,"")</f>
        <v/>
      </c>
      <c r="I14" s="97"/>
      <c r="J14" s="98"/>
      <c r="K14" s="99"/>
      <c r="L14" s="99"/>
      <c r="M14" s="99"/>
      <c r="N14" s="100"/>
      <c r="O14" s="98"/>
      <c r="P14" s="100"/>
      <c r="R14" s="111"/>
      <c r="AD14" s="39"/>
      <c r="AE14" s="39"/>
      <c r="AF14" s="39"/>
      <c r="AG14" s="39"/>
      <c r="AH14" s="39"/>
      <c r="AI14" s="39"/>
      <c r="AN14" s="39" t="b">
        <f>ISBLANK(C14)</f>
        <v>0</v>
      </c>
      <c r="AO14" s="67" t="b">
        <f>ISBLANK(H14)</f>
        <v>0</v>
      </c>
      <c r="AR14" s="67" t="b">
        <f t="shared" ref="AR14:AR33" si="3">ISBLANK(C14)</f>
        <v>0</v>
      </c>
      <c r="AU14" s="39" t="b">
        <f>患者1!AU14</f>
        <v>0</v>
      </c>
      <c r="AV14" s="39" t="b">
        <f>患者1!AV14</f>
        <v>0</v>
      </c>
      <c r="AW14" s="67" t="str">
        <f>IF(AU14=TRUE,"在宅患者訪問診療料２","")</f>
        <v/>
      </c>
      <c r="AX14" s="67" t="str">
        <f>IF(AV14=TRUE,"往診料","")</f>
        <v/>
      </c>
      <c r="AZ14" s="67">
        <f>IF(AN14&lt;&gt;TRUE,1,0)</f>
        <v>1</v>
      </c>
      <c r="BA14" s="39">
        <f>IF(AO14&lt;&gt;TRUE,1,0)</f>
        <v>1</v>
      </c>
      <c r="BB14" s="39" t="s">
        <v>38</v>
      </c>
      <c r="BK14" s="67" t="s">
        <v>42</v>
      </c>
    </row>
    <row r="15" spans="1:68" ht="22.5" customHeight="1" x14ac:dyDescent="0.15">
      <c r="A15" s="58">
        <v>2</v>
      </c>
      <c r="B15" s="48"/>
      <c r="C15" s="21" t="str">
        <f>IF(患者1!AN15&lt;&gt;TRUE,患者1!C15,"")</f>
        <v/>
      </c>
      <c r="D15" s="22" t="str">
        <f>IF(患者1!AN15&lt;&gt;TRUE,患者1!D15,"")</f>
        <v/>
      </c>
      <c r="E15" s="23" t="s">
        <v>35</v>
      </c>
      <c r="F15" s="24" t="str">
        <f>IF(患者1!AN15&lt;&gt;TRUE,患者1!F15,"")</f>
        <v/>
      </c>
      <c r="G15" s="25"/>
      <c r="H15" s="96" t="str">
        <f>IF(患者1!AN15&lt;&gt;TRUE,患者1!H15,"")</f>
        <v/>
      </c>
      <c r="I15" s="97"/>
      <c r="J15" s="98"/>
      <c r="K15" s="99"/>
      <c r="L15" s="99"/>
      <c r="M15" s="99"/>
      <c r="N15" s="100"/>
      <c r="O15" s="98"/>
      <c r="P15" s="100"/>
      <c r="R15" s="111"/>
      <c r="AD15" s="39"/>
      <c r="AE15" s="39"/>
      <c r="AF15" s="39"/>
      <c r="AG15" s="39"/>
      <c r="AH15" s="39"/>
      <c r="AI15" s="39"/>
      <c r="AN15" s="39" t="b">
        <f t="shared" ref="AN15:AN33" si="4">ISBLANK(C15)</f>
        <v>0</v>
      </c>
      <c r="AO15" s="67" t="b">
        <f t="shared" ref="AO15:AO33" si="5">ISBLANK(H15)</f>
        <v>0</v>
      </c>
      <c r="AR15" s="67" t="b">
        <f t="shared" si="3"/>
        <v>0</v>
      </c>
      <c r="AU15" s="39" t="b">
        <f>患者1!AU15</f>
        <v>0</v>
      </c>
      <c r="AV15" s="39" t="b">
        <f>患者1!AV15</f>
        <v>0</v>
      </c>
      <c r="AW15" s="67" t="str">
        <f t="shared" ref="AW15:AW33" si="6">IF(AU15=TRUE,"在宅患者訪問診療料２","")</f>
        <v/>
      </c>
      <c r="AX15" s="67" t="str">
        <f t="shared" ref="AX15:AX18" si="7">IF(AV15=TRUE,"往診料","")</f>
        <v/>
      </c>
      <c r="AZ15" s="39">
        <f t="shared" ref="AZ15:BA33" si="8">IF(AN15&lt;&gt;TRUE,1,0)</f>
        <v>1</v>
      </c>
      <c r="BA15" s="39">
        <f t="shared" si="8"/>
        <v>1</v>
      </c>
      <c r="BB15" s="39" t="s">
        <v>38</v>
      </c>
      <c r="BK15" s="67" t="s">
        <v>42</v>
      </c>
    </row>
    <row r="16" spans="1:68" ht="22.5" customHeight="1" x14ac:dyDescent="0.15">
      <c r="A16" s="58">
        <v>3</v>
      </c>
      <c r="B16" s="48"/>
      <c r="C16" s="21" t="str">
        <f>IF(患者1!AN16&lt;&gt;TRUE,患者1!C16,"")</f>
        <v/>
      </c>
      <c r="D16" s="22" t="str">
        <f>IF(患者1!AN16&lt;&gt;TRUE,患者1!D16,"")</f>
        <v/>
      </c>
      <c r="E16" s="23" t="s">
        <v>35</v>
      </c>
      <c r="F16" s="24" t="str">
        <f>IF(患者1!AN16&lt;&gt;TRUE,患者1!F16,"")</f>
        <v/>
      </c>
      <c r="G16" s="25"/>
      <c r="H16" s="96" t="str">
        <f>IF(患者1!AN16&lt;&gt;TRUE,患者1!H16,"")</f>
        <v/>
      </c>
      <c r="I16" s="97"/>
      <c r="J16" s="98"/>
      <c r="K16" s="99"/>
      <c r="L16" s="99"/>
      <c r="M16" s="99"/>
      <c r="N16" s="100"/>
      <c r="O16" s="98"/>
      <c r="P16" s="100"/>
      <c r="R16" s="111"/>
      <c r="AD16" s="39"/>
      <c r="AE16" s="39"/>
      <c r="AF16" s="39"/>
      <c r="AG16" s="39"/>
      <c r="AH16" s="39"/>
      <c r="AI16" s="39"/>
      <c r="AN16" s="39" t="b">
        <f t="shared" si="4"/>
        <v>0</v>
      </c>
      <c r="AO16" s="67" t="b">
        <f t="shared" si="5"/>
        <v>0</v>
      </c>
      <c r="AR16" s="67" t="b">
        <f t="shared" si="3"/>
        <v>0</v>
      </c>
      <c r="AU16" s="39" t="b">
        <f>患者1!AU16</f>
        <v>0</v>
      </c>
      <c r="AV16" s="39" t="b">
        <f>患者1!AV16</f>
        <v>0</v>
      </c>
      <c r="AW16" s="67" t="str">
        <f t="shared" si="6"/>
        <v/>
      </c>
      <c r="AX16" s="67" t="str">
        <f t="shared" si="7"/>
        <v/>
      </c>
      <c r="AZ16" s="39">
        <f t="shared" si="8"/>
        <v>1</v>
      </c>
      <c r="BA16" s="39">
        <f t="shared" si="8"/>
        <v>1</v>
      </c>
      <c r="BB16" s="39" t="s">
        <v>38</v>
      </c>
      <c r="BK16" s="67" t="s">
        <v>42</v>
      </c>
    </row>
    <row r="17" spans="1:63" s="67" customFormat="1" ht="22.5" customHeight="1" x14ac:dyDescent="0.15">
      <c r="A17" s="58">
        <v>4</v>
      </c>
      <c r="B17" s="48"/>
      <c r="C17" s="21" t="str">
        <f>IF(患者1!AN17&lt;&gt;TRUE,患者1!C17,"")</f>
        <v/>
      </c>
      <c r="D17" s="22" t="str">
        <f>IF(患者1!AN17&lt;&gt;TRUE,患者1!D17,"")</f>
        <v/>
      </c>
      <c r="E17" s="23" t="s">
        <v>35</v>
      </c>
      <c r="F17" s="24" t="str">
        <f>IF(患者1!AN17&lt;&gt;TRUE,患者1!F17,"")</f>
        <v/>
      </c>
      <c r="G17" s="25"/>
      <c r="H17" s="96" t="str">
        <f>IF(患者1!AN17&lt;&gt;TRUE,患者1!H17,"")</f>
        <v/>
      </c>
      <c r="I17" s="97"/>
      <c r="J17" s="98"/>
      <c r="K17" s="99"/>
      <c r="L17" s="99"/>
      <c r="M17" s="99"/>
      <c r="N17" s="100"/>
      <c r="O17" s="98"/>
      <c r="P17" s="100"/>
      <c r="Q17" s="63"/>
      <c r="R17" s="111"/>
      <c r="S17" s="63"/>
      <c r="T17" s="63"/>
      <c r="U17" s="63"/>
      <c r="V17" s="63"/>
      <c r="W17" s="63"/>
      <c r="X17" s="63"/>
      <c r="Y17" s="63"/>
      <c r="AD17" s="39"/>
      <c r="AE17" s="39"/>
      <c r="AF17" s="39"/>
      <c r="AG17" s="39"/>
      <c r="AH17" s="39"/>
      <c r="AI17" s="39"/>
      <c r="AN17" s="39" t="b">
        <f t="shared" si="4"/>
        <v>0</v>
      </c>
      <c r="AO17" s="67" t="b">
        <f t="shared" si="5"/>
        <v>0</v>
      </c>
      <c r="AR17" s="67" t="b">
        <f t="shared" si="3"/>
        <v>0</v>
      </c>
      <c r="AU17" s="39" t="b">
        <f>患者1!AU17</f>
        <v>0</v>
      </c>
      <c r="AV17" s="39" t="b">
        <f>患者1!AV17</f>
        <v>0</v>
      </c>
      <c r="AW17" s="67" t="str">
        <f t="shared" si="6"/>
        <v/>
      </c>
      <c r="AX17" s="67" t="str">
        <f t="shared" si="7"/>
        <v/>
      </c>
      <c r="AZ17" s="39">
        <f t="shared" si="8"/>
        <v>1</v>
      </c>
      <c r="BA17" s="39">
        <f t="shared" si="8"/>
        <v>1</v>
      </c>
      <c r="BB17" s="39" t="s">
        <v>38</v>
      </c>
      <c r="BK17" s="67" t="s">
        <v>42</v>
      </c>
    </row>
    <row r="18" spans="1:63" s="67" customFormat="1" ht="22.5" customHeight="1" x14ac:dyDescent="0.15">
      <c r="A18" s="58">
        <v>5</v>
      </c>
      <c r="B18" s="48"/>
      <c r="C18" s="21" t="str">
        <f>IF(患者1!AN18&lt;&gt;TRUE,患者1!C18,"")</f>
        <v/>
      </c>
      <c r="D18" s="22" t="str">
        <f>IF(患者1!AN18&lt;&gt;TRUE,患者1!D18,"")</f>
        <v/>
      </c>
      <c r="E18" s="23" t="s">
        <v>35</v>
      </c>
      <c r="F18" s="24" t="str">
        <f>IF(患者1!AN18&lt;&gt;TRUE,患者1!F18,"")</f>
        <v/>
      </c>
      <c r="G18" s="25"/>
      <c r="H18" s="96" t="str">
        <f>IF(患者1!AN18&lt;&gt;TRUE,患者1!H18,"")</f>
        <v/>
      </c>
      <c r="I18" s="97"/>
      <c r="J18" s="98"/>
      <c r="K18" s="99"/>
      <c r="L18" s="99"/>
      <c r="M18" s="99"/>
      <c r="N18" s="100"/>
      <c r="O18" s="98"/>
      <c r="P18" s="100"/>
      <c r="Q18" s="63"/>
      <c r="R18" s="111"/>
      <c r="S18" s="63"/>
      <c r="T18" s="63"/>
      <c r="U18" s="63"/>
      <c r="V18" s="63"/>
      <c r="W18" s="63"/>
      <c r="X18" s="63"/>
      <c r="Y18" s="63"/>
      <c r="AD18" s="39"/>
      <c r="AE18" s="39"/>
      <c r="AF18" s="39"/>
      <c r="AG18" s="39"/>
      <c r="AH18" s="39"/>
      <c r="AI18" s="39"/>
      <c r="AN18" s="39" t="b">
        <f t="shared" si="4"/>
        <v>0</v>
      </c>
      <c r="AO18" s="67" t="b">
        <f t="shared" si="5"/>
        <v>0</v>
      </c>
      <c r="AR18" s="67" t="b">
        <f t="shared" si="3"/>
        <v>0</v>
      </c>
      <c r="AU18" s="39" t="b">
        <f>患者1!AU18</f>
        <v>0</v>
      </c>
      <c r="AV18" s="39" t="b">
        <f>患者1!AV18</f>
        <v>0</v>
      </c>
      <c r="AW18" s="67" t="str">
        <f t="shared" si="6"/>
        <v/>
      </c>
      <c r="AX18" s="67" t="str">
        <f t="shared" si="7"/>
        <v/>
      </c>
      <c r="AZ18" s="39">
        <f t="shared" si="8"/>
        <v>1</v>
      </c>
      <c r="BA18" s="39">
        <f t="shared" si="8"/>
        <v>1</v>
      </c>
      <c r="BB18" s="39" t="s">
        <v>38</v>
      </c>
      <c r="BK18" s="67" t="s">
        <v>42</v>
      </c>
    </row>
    <row r="19" spans="1:63" s="67" customFormat="1" ht="22.5" customHeight="1" x14ac:dyDescent="0.15">
      <c r="A19" s="58">
        <v>6</v>
      </c>
      <c r="B19" s="48"/>
      <c r="C19" s="21" t="str">
        <f>IF(患者1!AN19&lt;&gt;TRUE,患者1!C19,"")</f>
        <v/>
      </c>
      <c r="D19" s="22" t="str">
        <f>IF(患者1!AN19&lt;&gt;TRUE,患者1!D19,"")</f>
        <v/>
      </c>
      <c r="E19" s="23" t="s">
        <v>35</v>
      </c>
      <c r="F19" s="24" t="str">
        <f>IF(患者1!AN19&lt;&gt;TRUE,患者1!F19,"")</f>
        <v/>
      </c>
      <c r="G19" s="25"/>
      <c r="H19" s="96" t="str">
        <f>IF(患者1!AN19&lt;&gt;TRUE,患者1!H19,"")</f>
        <v/>
      </c>
      <c r="I19" s="97"/>
      <c r="J19" s="98"/>
      <c r="K19" s="99"/>
      <c r="L19" s="99"/>
      <c r="M19" s="99"/>
      <c r="N19" s="100"/>
      <c r="O19" s="98"/>
      <c r="P19" s="100"/>
      <c r="Q19" s="63"/>
      <c r="R19" s="112"/>
      <c r="S19" s="63"/>
      <c r="T19" s="63"/>
      <c r="U19" s="63"/>
      <c r="V19" s="63"/>
      <c r="W19" s="63"/>
      <c r="X19" s="63"/>
      <c r="Y19" s="63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 t="b">
        <f t="shared" si="4"/>
        <v>0</v>
      </c>
      <c r="AO19" s="67" t="b">
        <f t="shared" si="5"/>
        <v>0</v>
      </c>
      <c r="AR19" s="67" t="b">
        <f t="shared" si="3"/>
        <v>0</v>
      </c>
      <c r="AU19" s="39" t="b">
        <f>患者1!AU19</f>
        <v>0</v>
      </c>
      <c r="AV19" s="39" t="b">
        <f>患者1!AV19</f>
        <v>0</v>
      </c>
      <c r="AW19" s="67" t="str">
        <f t="shared" si="6"/>
        <v/>
      </c>
      <c r="AZ19" s="39">
        <f t="shared" si="8"/>
        <v>1</v>
      </c>
      <c r="BA19" s="39">
        <f t="shared" si="8"/>
        <v>1</v>
      </c>
      <c r="BB19" s="39" t="s">
        <v>38</v>
      </c>
      <c r="BK19" s="67" t="s">
        <v>42</v>
      </c>
    </row>
    <row r="20" spans="1:63" s="67" customFormat="1" ht="22.5" customHeight="1" x14ac:dyDescent="0.15">
      <c r="A20" s="58">
        <v>7</v>
      </c>
      <c r="B20" s="48"/>
      <c r="C20" s="21" t="str">
        <f>IF(患者1!AN20&lt;&gt;TRUE,患者1!C20,"")</f>
        <v/>
      </c>
      <c r="D20" s="22" t="str">
        <f>IF(患者1!AN20&lt;&gt;TRUE,患者1!D20,"")</f>
        <v/>
      </c>
      <c r="E20" s="23" t="s">
        <v>35</v>
      </c>
      <c r="F20" s="24" t="str">
        <f>IF(患者1!AN20&lt;&gt;TRUE,患者1!F20,"")</f>
        <v/>
      </c>
      <c r="G20" s="25"/>
      <c r="H20" s="96" t="str">
        <f>IF(患者1!AN20&lt;&gt;TRUE,患者1!H20,"")</f>
        <v/>
      </c>
      <c r="I20" s="97"/>
      <c r="J20" s="98"/>
      <c r="K20" s="99"/>
      <c r="L20" s="99"/>
      <c r="M20" s="99"/>
      <c r="N20" s="100"/>
      <c r="O20" s="98"/>
      <c r="P20" s="100"/>
      <c r="Q20" s="63"/>
      <c r="R20" s="63"/>
      <c r="S20" s="63" t="str">
        <f>AF47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T20" s="63" t="s">
        <v>37</v>
      </c>
      <c r="U20" s="63"/>
      <c r="V20" s="63"/>
      <c r="W20" s="63"/>
      <c r="X20" s="63"/>
      <c r="Y20" s="63" t="s">
        <v>36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 t="b">
        <f t="shared" si="4"/>
        <v>0</v>
      </c>
      <c r="AO20" s="67" t="b">
        <f t="shared" si="5"/>
        <v>0</v>
      </c>
      <c r="AR20" s="67" t="b">
        <f t="shared" si="3"/>
        <v>0</v>
      </c>
      <c r="AU20" s="39" t="b">
        <f>患者1!AU20</f>
        <v>0</v>
      </c>
      <c r="AV20" s="39" t="b">
        <f>患者1!AV20</f>
        <v>0</v>
      </c>
      <c r="AW20" s="67" t="str">
        <f t="shared" si="6"/>
        <v/>
      </c>
      <c r="AY20" s="39"/>
      <c r="AZ20" s="39">
        <f t="shared" si="8"/>
        <v>1</v>
      </c>
      <c r="BA20" s="39">
        <f t="shared" si="8"/>
        <v>1</v>
      </c>
      <c r="BB20" s="39" t="s">
        <v>38</v>
      </c>
      <c r="BK20" s="67" t="s">
        <v>42</v>
      </c>
    </row>
    <row r="21" spans="1:63" s="67" customFormat="1" ht="22.5" customHeight="1" x14ac:dyDescent="0.15">
      <c r="A21" s="58">
        <v>8</v>
      </c>
      <c r="B21" s="48"/>
      <c r="C21" s="21" t="str">
        <f>IF(患者1!AN21&lt;&gt;TRUE,患者1!C21,"")</f>
        <v/>
      </c>
      <c r="D21" s="22" t="str">
        <f>IF(患者1!AN21&lt;&gt;TRUE,患者1!D21,"")</f>
        <v/>
      </c>
      <c r="E21" s="23" t="s">
        <v>35</v>
      </c>
      <c r="F21" s="24" t="str">
        <f>IF(患者1!AN21&lt;&gt;TRUE,患者1!F21,"")</f>
        <v/>
      </c>
      <c r="G21" s="25"/>
      <c r="H21" s="96" t="str">
        <f>IF(患者1!AN21&lt;&gt;TRUE,患者1!H21,"")</f>
        <v/>
      </c>
      <c r="I21" s="97"/>
      <c r="J21" s="98"/>
      <c r="K21" s="99"/>
      <c r="L21" s="99"/>
      <c r="M21" s="99"/>
      <c r="N21" s="100"/>
      <c r="O21" s="98"/>
      <c r="P21" s="100"/>
      <c r="Q21" s="63"/>
      <c r="R21" s="45" t="s">
        <v>31</v>
      </c>
      <c r="S21" s="63"/>
      <c r="T21" s="63"/>
      <c r="U21" s="63"/>
      <c r="V21" s="63"/>
      <c r="W21" s="63"/>
      <c r="X21" s="63"/>
      <c r="Y21" s="63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 t="b">
        <f t="shared" si="4"/>
        <v>0</v>
      </c>
      <c r="AO21" s="67" t="b">
        <f t="shared" si="5"/>
        <v>0</v>
      </c>
      <c r="AR21" s="67" t="b">
        <f t="shared" si="3"/>
        <v>0</v>
      </c>
      <c r="AU21" s="39" t="b">
        <f>患者1!AU21</f>
        <v>0</v>
      </c>
      <c r="AV21" s="39" t="b">
        <f>患者1!AV21</f>
        <v>0</v>
      </c>
      <c r="AW21" s="67" t="str">
        <f t="shared" si="6"/>
        <v/>
      </c>
      <c r="AY21" s="39"/>
      <c r="AZ21" s="39">
        <f t="shared" si="8"/>
        <v>1</v>
      </c>
      <c r="BA21" s="39">
        <f t="shared" si="8"/>
        <v>1</v>
      </c>
      <c r="BB21" s="39" t="s">
        <v>38</v>
      </c>
      <c r="BK21" s="67" t="s">
        <v>42</v>
      </c>
    </row>
    <row r="22" spans="1:63" s="67" customFormat="1" ht="22.5" customHeight="1" x14ac:dyDescent="0.15">
      <c r="A22" s="58">
        <v>9</v>
      </c>
      <c r="B22" s="48"/>
      <c r="C22" s="21" t="str">
        <f>IF(患者1!AN22&lt;&gt;TRUE,患者1!C22,"")</f>
        <v/>
      </c>
      <c r="D22" s="22" t="str">
        <f>IF(患者1!AN22&lt;&gt;TRUE,患者1!D22,"")</f>
        <v/>
      </c>
      <c r="E22" s="23" t="s">
        <v>35</v>
      </c>
      <c r="F22" s="24" t="str">
        <f>IF(患者1!AN22&lt;&gt;TRUE,患者1!F22,"")</f>
        <v/>
      </c>
      <c r="G22" s="25"/>
      <c r="H22" s="96" t="str">
        <f>IF(患者1!AN22&lt;&gt;TRUE,患者1!H22,"")</f>
        <v/>
      </c>
      <c r="I22" s="97"/>
      <c r="J22" s="98"/>
      <c r="K22" s="99"/>
      <c r="L22" s="99"/>
      <c r="M22" s="99"/>
      <c r="N22" s="100"/>
      <c r="O22" s="98"/>
      <c r="P22" s="100"/>
      <c r="Q22" s="63"/>
      <c r="R22" s="63"/>
      <c r="S22" s="63"/>
      <c r="T22" s="63"/>
      <c r="U22" s="63"/>
      <c r="V22" s="63"/>
      <c r="W22" s="63"/>
      <c r="X22" s="63"/>
      <c r="Y22" s="63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 t="b">
        <f t="shared" si="4"/>
        <v>0</v>
      </c>
      <c r="AO22" s="67" t="b">
        <f t="shared" si="5"/>
        <v>0</v>
      </c>
      <c r="AR22" s="67" t="b">
        <f t="shared" si="3"/>
        <v>0</v>
      </c>
      <c r="AU22" s="39" t="b">
        <f>患者1!AU22</f>
        <v>0</v>
      </c>
      <c r="AV22" s="39" t="b">
        <f>患者1!AV22</f>
        <v>0</v>
      </c>
      <c r="AW22" s="67" t="str">
        <f t="shared" si="6"/>
        <v/>
      </c>
      <c r="AY22" s="39"/>
      <c r="AZ22" s="39">
        <f t="shared" si="8"/>
        <v>1</v>
      </c>
      <c r="BA22" s="39">
        <f t="shared" si="8"/>
        <v>1</v>
      </c>
      <c r="BB22" s="39" t="s">
        <v>38</v>
      </c>
      <c r="BK22" s="67" t="s">
        <v>42</v>
      </c>
    </row>
    <row r="23" spans="1:63" s="67" customFormat="1" ht="22.5" customHeight="1" x14ac:dyDescent="0.15">
      <c r="A23" s="58">
        <v>10</v>
      </c>
      <c r="B23" s="48"/>
      <c r="C23" s="21" t="str">
        <f>IF(患者1!AN23&lt;&gt;TRUE,患者1!C23,"")</f>
        <v/>
      </c>
      <c r="D23" s="22" t="str">
        <f>IF(患者1!AN23&lt;&gt;TRUE,患者1!D23,"")</f>
        <v/>
      </c>
      <c r="E23" s="23" t="s">
        <v>35</v>
      </c>
      <c r="F23" s="24" t="str">
        <f>IF(患者1!AN23&lt;&gt;TRUE,患者1!F23,"")</f>
        <v/>
      </c>
      <c r="G23" s="25"/>
      <c r="H23" s="96" t="str">
        <f>IF(患者1!AN23&lt;&gt;TRUE,患者1!H23,"")</f>
        <v/>
      </c>
      <c r="I23" s="97"/>
      <c r="J23" s="98"/>
      <c r="K23" s="99"/>
      <c r="L23" s="99"/>
      <c r="M23" s="99"/>
      <c r="N23" s="100"/>
      <c r="O23" s="98"/>
      <c r="P23" s="100"/>
      <c r="Q23" s="63"/>
      <c r="R23" s="59" t="s">
        <v>44</v>
      </c>
      <c r="S23" s="63"/>
      <c r="T23" s="63"/>
      <c r="U23" s="63"/>
      <c r="V23" s="63"/>
      <c r="W23" s="63"/>
      <c r="X23" s="63"/>
      <c r="Y23" s="63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 t="b">
        <f t="shared" si="4"/>
        <v>0</v>
      </c>
      <c r="AO23" s="67" t="b">
        <f t="shared" si="5"/>
        <v>0</v>
      </c>
      <c r="AR23" s="67" t="b">
        <f t="shared" si="3"/>
        <v>0</v>
      </c>
      <c r="AU23" s="39" t="b">
        <f>患者1!AU23</f>
        <v>0</v>
      </c>
      <c r="AV23" s="39" t="b">
        <f>患者1!AV23</f>
        <v>0</v>
      </c>
      <c r="AW23" s="67" t="str">
        <f t="shared" si="6"/>
        <v/>
      </c>
      <c r="AY23" s="39"/>
      <c r="AZ23" s="39">
        <f t="shared" si="8"/>
        <v>1</v>
      </c>
      <c r="BA23" s="39">
        <f t="shared" si="8"/>
        <v>1</v>
      </c>
      <c r="BB23" s="39" t="s">
        <v>38</v>
      </c>
      <c r="BK23" s="67" t="s">
        <v>42</v>
      </c>
    </row>
    <row r="24" spans="1:63" s="67" customFormat="1" ht="22.5" customHeight="1" x14ac:dyDescent="0.15">
      <c r="A24" s="58">
        <v>11</v>
      </c>
      <c r="B24" s="48"/>
      <c r="C24" s="21" t="str">
        <f>IF(患者1!AN24&lt;&gt;TRUE,患者1!C24,"")</f>
        <v/>
      </c>
      <c r="D24" s="22" t="str">
        <f>IF(患者1!AN24&lt;&gt;TRUE,患者1!D24,"")</f>
        <v/>
      </c>
      <c r="E24" s="23" t="s">
        <v>35</v>
      </c>
      <c r="F24" s="24" t="str">
        <f>IF(患者1!AN24&lt;&gt;TRUE,患者1!F24,"")</f>
        <v/>
      </c>
      <c r="G24" s="25"/>
      <c r="H24" s="96" t="str">
        <f>IF(患者1!AN24&lt;&gt;TRUE,患者1!H24,"")</f>
        <v/>
      </c>
      <c r="I24" s="97"/>
      <c r="J24" s="98"/>
      <c r="K24" s="99"/>
      <c r="L24" s="99"/>
      <c r="M24" s="99"/>
      <c r="N24" s="100"/>
      <c r="O24" s="98"/>
      <c r="P24" s="100"/>
      <c r="Q24" s="63"/>
      <c r="R24" s="63"/>
      <c r="S24" s="63"/>
      <c r="T24" s="63"/>
      <c r="U24" s="63"/>
      <c r="V24" s="63"/>
      <c r="W24" s="63"/>
      <c r="X24" s="63"/>
      <c r="Y24" s="63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 t="b">
        <f t="shared" si="4"/>
        <v>0</v>
      </c>
      <c r="AO24" s="67" t="b">
        <f t="shared" si="5"/>
        <v>0</v>
      </c>
      <c r="AR24" s="67" t="b">
        <f t="shared" si="3"/>
        <v>0</v>
      </c>
      <c r="AU24" s="39" t="b">
        <f>患者1!AU24</f>
        <v>0</v>
      </c>
      <c r="AV24" s="39" t="b">
        <f>患者1!AV24</f>
        <v>0</v>
      </c>
      <c r="AW24" s="67" t="str">
        <f t="shared" si="6"/>
        <v/>
      </c>
      <c r="AY24" s="39"/>
      <c r="AZ24" s="39">
        <f t="shared" si="8"/>
        <v>1</v>
      </c>
      <c r="BA24" s="39">
        <f t="shared" si="8"/>
        <v>1</v>
      </c>
      <c r="BB24" s="39" t="s">
        <v>38</v>
      </c>
      <c r="BK24" s="67" t="s">
        <v>42</v>
      </c>
    </row>
    <row r="25" spans="1:63" s="67" customFormat="1" ht="22.5" customHeight="1" x14ac:dyDescent="0.15">
      <c r="A25" s="58">
        <v>12</v>
      </c>
      <c r="B25" s="48"/>
      <c r="C25" s="21" t="str">
        <f>IF(患者1!AN25&lt;&gt;TRUE,患者1!C25,"")</f>
        <v/>
      </c>
      <c r="D25" s="22" t="str">
        <f>IF(患者1!AN25&lt;&gt;TRUE,患者1!D25,"")</f>
        <v/>
      </c>
      <c r="E25" s="23" t="s">
        <v>35</v>
      </c>
      <c r="F25" s="24" t="str">
        <f>IF(患者1!AN25&lt;&gt;TRUE,患者1!F25,"")</f>
        <v/>
      </c>
      <c r="G25" s="25"/>
      <c r="H25" s="96" t="str">
        <f>IF(患者1!AN25&lt;&gt;TRUE,患者1!H25,"")</f>
        <v/>
      </c>
      <c r="I25" s="97"/>
      <c r="J25" s="98"/>
      <c r="K25" s="99"/>
      <c r="L25" s="99"/>
      <c r="M25" s="99"/>
      <c r="N25" s="100"/>
      <c r="O25" s="98"/>
      <c r="P25" s="100"/>
      <c r="Q25" s="63"/>
      <c r="R25" s="63"/>
      <c r="S25" s="63"/>
      <c r="T25" s="63"/>
      <c r="U25" s="63"/>
      <c r="V25" s="63"/>
      <c r="W25" s="63"/>
      <c r="X25" s="63"/>
      <c r="Y25" s="63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 t="b">
        <f t="shared" si="4"/>
        <v>0</v>
      </c>
      <c r="AO25" s="67" t="b">
        <f t="shared" si="5"/>
        <v>0</v>
      </c>
      <c r="AR25" s="67" t="b">
        <f t="shared" si="3"/>
        <v>0</v>
      </c>
      <c r="AU25" s="39" t="b">
        <f>患者1!AU25</f>
        <v>0</v>
      </c>
      <c r="AV25" s="39" t="b">
        <f>患者1!AV25</f>
        <v>0</v>
      </c>
      <c r="AW25" s="67" t="str">
        <f t="shared" si="6"/>
        <v/>
      </c>
      <c r="AY25" s="39"/>
      <c r="AZ25" s="39">
        <f t="shared" si="8"/>
        <v>1</v>
      </c>
      <c r="BA25" s="39">
        <f t="shared" si="8"/>
        <v>1</v>
      </c>
      <c r="BB25" s="39" t="s">
        <v>38</v>
      </c>
      <c r="BK25" s="67" t="s">
        <v>42</v>
      </c>
    </row>
    <row r="26" spans="1:63" s="67" customFormat="1" ht="22.5" customHeight="1" x14ac:dyDescent="0.15">
      <c r="A26" s="58">
        <v>13</v>
      </c>
      <c r="B26" s="48"/>
      <c r="C26" s="21" t="str">
        <f>IF(患者1!AN26&lt;&gt;TRUE,患者1!C26,"")</f>
        <v/>
      </c>
      <c r="D26" s="22" t="str">
        <f>IF(患者1!AN26&lt;&gt;TRUE,患者1!D26,"")</f>
        <v/>
      </c>
      <c r="E26" s="23" t="s">
        <v>35</v>
      </c>
      <c r="F26" s="24" t="str">
        <f>IF(患者1!AN26&lt;&gt;TRUE,患者1!F26,"")</f>
        <v/>
      </c>
      <c r="G26" s="25"/>
      <c r="H26" s="96" t="str">
        <f>IF(患者1!AN26&lt;&gt;TRUE,患者1!H26,"")</f>
        <v/>
      </c>
      <c r="I26" s="97"/>
      <c r="J26" s="98"/>
      <c r="K26" s="99"/>
      <c r="L26" s="99"/>
      <c r="M26" s="99"/>
      <c r="N26" s="100"/>
      <c r="O26" s="98"/>
      <c r="P26" s="100"/>
      <c r="Q26" s="63"/>
      <c r="R26" s="63"/>
      <c r="S26" s="63"/>
      <c r="T26" s="63"/>
      <c r="U26" s="63"/>
      <c r="V26" s="63"/>
      <c r="W26" s="63"/>
      <c r="X26" s="63"/>
      <c r="Y26" s="63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 t="b">
        <f t="shared" si="4"/>
        <v>0</v>
      </c>
      <c r="AO26" s="67" t="b">
        <f t="shared" si="5"/>
        <v>0</v>
      </c>
      <c r="AR26" s="67" t="b">
        <f t="shared" si="3"/>
        <v>0</v>
      </c>
      <c r="AU26" s="39" t="b">
        <f>患者1!AU26</f>
        <v>0</v>
      </c>
      <c r="AV26" s="39" t="b">
        <f>患者1!AV26</f>
        <v>0</v>
      </c>
      <c r="AW26" s="67" t="str">
        <f t="shared" si="6"/>
        <v/>
      </c>
      <c r="AY26" s="39"/>
      <c r="AZ26" s="39">
        <f t="shared" si="8"/>
        <v>1</v>
      </c>
      <c r="BA26" s="39">
        <f t="shared" si="8"/>
        <v>1</v>
      </c>
      <c r="BB26" s="39" t="s">
        <v>38</v>
      </c>
      <c r="BK26" s="67" t="s">
        <v>42</v>
      </c>
    </row>
    <row r="27" spans="1:63" s="67" customFormat="1" ht="22.5" customHeight="1" x14ac:dyDescent="0.15">
      <c r="A27" s="58">
        <v>14</v>
      </c>
      <c r="B27" s="48"/>
      <c r="C27" s="21" t="str">
        <f>IF(患者1!AN27&lt;&gt;TRUE,患者1!C27,"")</f>
        <v/>
      </c>
      <c r="D27" s="22" t="str">
        <f>IF(患者1!AN27&lt;&gt;TRUE,患者1!D27,"")</f>
        <v/>
      </c>
      <c r="E27" s="23" t="s">
        <v>35</v>
      </c>
      <c r="F27" s="24" t="str">
        <f>IF(患者1!AN27&lt;&gt;TRUE,患者1!F27,"")</f>
        <v/>
      </c>
      <c r="G27" s="25"/>
      <c r="H27" s="96" t="str">
        <f>IF(患者1!AN27&lt;&gt;TRUE,患者1!H27,"")</f>
        <v/>
      </c>
      <c r="I27" s="97"/>
      <c r="J27" s="98"/>
      <c r="K27" s="99"/>
      <c r="L27" s="99"/>
      <c r="M27" s="99"/>
      <c r="N27" s="100"/>
      <c r="O27" s="98"/>
      <c r="P27" s="100"/>
      <c r="Q27" s="63"/>
      <c r="R27" s="63"/>
      <c r="S27" s="63"/>
      <c r="T27" s="63"/>
      <c r="U27" s="63"/>
      <c r="V27" s="63"/>
      <c r="W27" s="63"/>
      <c r="X27" s="63"/>
      <c r="Y27" s="63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 t="b">
        <f t="shared" si="4"/>
        <v>0</v>
      </c>
      <c r="AO27" s="67" t="b">
        <f t="shared" si="5"/>
        <v>0</v>
      </c>
      <c r="AR27" s="67" t="b">
        <f t="shared" si="3"/>
        <v>0</v>
      </c>
      <c r="AU27" s="39" t="b">
        <f>患者1!AU27</f>
        <v>0</v>
      </c>
      <c r="AV27" s="39" t="b">
        <f>患者1!AV27</f>
        <v>0</v>
      </c>
      <c r="AW27" s="67" t="str">
        <f t="shared" si="6"/>
        <v/>
      </c>
      <c r="AY27" s="39"/>
      <c r="AZ27" s="39">
        <f t="shared" si="8"/>
        <v>1</v>
      </c>
      <c r="BA27" s="39">
        <f t="shared" si="8"/>
        <v>1</v>
      </c>
      <c r="BB27" s="39" t="s">
        <v>38</v>
      </c>
      <c r="BK27" s="67" t="s">
        <v>42</v>
      </c>
    </row>
    <row r="28" spans="1:63" s="67" customFormat="1" ht="22.5" customHeight="1" x14ac:dyDescent="0.15">
      <c r="A28" s="58">
        <v>15</v>
      </c>
      <c r="B28" s="48"/>
      <c r="C28" s="21" t="str">
        <f>IF(患者1!AN28&lt;&gt;TRUE,患者1!C28,"")</f>
        <v/>
      </c>
      <c r="D28" s="22" t="str">
        <f>IF(患者1!AN28&lt;&gt;TRUE,患者1!D28,"")</f>
        <v/>
      </c>
      <c r="E28" s="23" t="s">
        <v>35</v>
      </c>
      <c r="F28" s="24" t="str">
        <f>IF(患者1!AN28&lt;&gt;TRUE,患者1!F28,"")</f>
        <v/>
      </c>
      <c r="G28" s="25"/>
      <c r="H28" s="96" t="str">
        <f>IF(患者1!AN28&lt;&gt;TRUE,患者1!H28,"")</f>
        <v/>
      </c>
      <c r="I28" s="97"/>
      <c r="J28" s="98"/>
      <c r="K28" s="99"/>
      <c r="L28" s="99"/>
      <c r="M28" s="99"/>
      <c r="N28" s="100"/>
      <c r="O28" s="98"/>
      <c r="P28" s="100"/>
      <c r="Q28" s="63"/>
      <c r="R28" s="63"/>
      <c r="S28" s="63"/>
      <c r="T28" s="63"/>
      <c r="U28" s="63"/>
      <c r="V28" s="63"/>
      <c r="W28" s="63"/>
      <c r="X28" s="63"/>
      <c r="Y28" s="63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 t="b">
        <f t="shared" si="4"/>
        <v>0</v>
      </c>
      <c r="AO28" s="67" t="b">
        <f t="shared" si="5"/>
        <v>0</v>
      </c>
      <c r="AR28" s="67" t="b">
        <f t="shared" si="3"/>
        <v>0</v>
      </c>
      <c r="AU28" s="39" t="b">
        <f>患者1!AU28</f>
        <v>0</v>
      </c>
      <c r="AV28" s="39" t="b">
        <f>患者1!AV28</f>
        <v>0</v>
      </c>
      <c r="AW28" s="67" t="str">
        <f t="shared" si="6"/>
        <v/>
      </c>
      <c r="AY28" s="39"/>
      <c r="AZ28" s="39">
        <f t="shared" si="8"/>
        <v>1</v>
      </c>
      <c r="BA28" s="39">
        <f t="shared" si="8"/>
        <v>1</v>
      </c>
      <c r="BB28" s="39" t="s">
        <v>38</v>
      </c>
      <c r="BK28" s="67" t="s">
        <v>42</v>
      </c>
    </row>
    <row r="29" spans="1:63" s="67" customFormat="1" ht="22.5" customHeight="1" x14ac:dyDescent="0.15">
      <c r="A29" s="58">
        <v>16</v>
      </c>
      <c r="B29" s="48"/>
      <c r="C29" s="21" t="str">
        <f>IF(患者1!AN29&lt;&gt;TRUE,患者1!C29,"")</f>
        <v/>
      </c>
      <c r="D29" s="22" t="str">
        <f>IF(患者1!AN29&lt;&gt;TRUE,患者1!D29,"")</f>
        <v/>
      </c>
      <c r="E29" s="23" t="s">
        <v>35</v>
      </c>
      <c r="F29" s="24" t="str">
        <f>IF(患者1!AN29&lt;&gt;TRUE,患者1!F29,"")</f>
        <v/>
      </c>
      <c r="G29" s="25"/>
      <c r="H29" s="96" t="str">
        <f>IF(患者1!AN29&lt;&gt;TRUE,患者1!H29,"")</f>
        <v/>
      </c>
      <c r="I29" s="97"/>
      <c r="J29" s="98"/>
      <c r="K29" s="99"/>
      <c r="L29" s="99"/>
      <c r="M29" s="99"/>
      <c r="N29" s="100"/>
      <c r="O29" s="98"/>
      <c r="P29" s="100"/>
      <c r="Q29" s="63"/>
      <c r="R29" s="63"/>
      <c r="S29" s="63"/>
      <c r="T29" s="63"/>
      <c r="U29" s="63"/>
      <c r="V29" s="63"/>
      <c r="W29" s="63"/>
      <c r="X29" s="63"/>
      <c r="Y29" s="63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 t="b">
        <f t="shared" si="4"/>
        <v>0</v>
      </c>
      <c r="AO29" s="67" t="b">
        <f t="shared" si="5"/>
        <v>0</v>
      </c>
      <c r="AR29" s="67" t="b">
        <f t="shared" si="3"/>
        <v>0</v>
      </c>
      <c r="AU29" s="39" t="b">
        <f>患者1!AU29</f>
        <v>0</v>
      </c>
      <c r="AV29" s="39" t="b">
        <f>患者1!AV29</f>
        <v>0</v>
      </c>
      <c r="AW29" s="67" t="str">
        <f t="shared" si="6"/>
        <v/>
      </c>
      <c r="AY29" s="39"/>
      <c r="AZ29" s="39">
        <f t="shared" si="8"/>
        <v>1</v>
      </c>
      <c r="BA29" s="39">
        <f t="shared" si="8"/>
        <v>1</v>
      </c>
      <c r="BB29" s="39" t="s">
        <v>38</v>
      </c>
      <c r="BK29" s="67" t="s">
        <v>42</v>
      </c>
    </row>
    <row r="30" spans="1:63" s="67" customFormat="1" ht="22.5" customHeight="1" x14ac:dyDescent="0.15">
      <c r="A30" s="58">
        <v>17</v>
      </c>
      <c r="B30" s="48"/>
      <c r="C30" s="21" t="str">
        <f>IF(患者1!AN30&lt;&gt;TRUE,患者1!C30,"")</f>
        <v/>
      </c>
      <c r="D30" s="22" t="str">
        <f>IF(患者1!AN30&lt;&gt;TRUE,患者1!D30,"")</f>
        <v/>
      </c>
      <c r="E30" s="23" t="s">
        <v>35</v>
      </c>
      <c r="F30" s="24" t="str">
        <f>IF(患者1!AN30&lt;&gt;TRUE,患者1!F30,"")</f>
        <v/>
      </c>
      <c r="G30" s="25"/>
      <c r="H30" s="96" t="str">
        <f>IF(患者1!AN30&lt;&gt;TRUE,患者1!H30,"")</f>
        <v/>
      </c>
      <c r="I30" s="97"/>
      <c r="J30" s="98"/>
      <c r="K30" s="99"/>
      <c r="L30" s="99"/>
      <c r="M30" s="99"/>
      <c r="N30" s="100"/>
      <c r="O30" s="98"/>
      <c r="P30" s="100"/>
      <c r="Q30" s="63"/>
      <c r="R30" s="63"/>
      <c r="S30" s="63"/>
      <c r="T30" s="63"/>
      <c r="U30" s="63"/>
      <c r="V30" s="63"/>
      <c r="W30" s="63"/>
      <c r="X30" s="63"/>
      <c r="Y30" s="63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 t="b">
        <f t="shared" si="4"/>
        <v>0</v>
      </c>
      <c r="AO30" s="67" t="b">
        <f t="shared" si="5"/>
        <v>0</v>
      </c>
      <c r="AR30" s="67" t="b">
        <f t="shared" si="3"/>
        <v>0</v>
      </c>
      <c r="AU30" s="39" t="b">
        <f>患者1!AU30</f>
        <v>0</v>
      </c>
      <c r="AV30" s="39" t="b">
        <f>患者1!AV30</f>
        <v>0</v>
      </c>
      <c r="AW30" s="67" t="str">
        <f t="shared" si="6"/>
        <v/>
      </c>
      <c r="AY30" s="39"/>
      <c r="AZ30" s="39">
        <f t="shared" si="8"/>
        <v>1</v>
      </c>
      <c r="BA30" s="39">
        <f t="shared" si="8"/>
        <v>1</v>
      </c>
      <c r="BB30" s="39" t="s">
        <v>38</v>
      </c>
      <c r="BK30" s="67" t="s">
        <v>42</v>
      </c>
    </row>
    <row r="31" spans="1:63" s="67" customFormat="1" ht="22.5" customHeight="1" x14ac:dyDescent="0.15">
      <c r="A31" s="58">
        <v>18</v>
      </c>
      <c r="B31" s="48"/>
      <c r="C31" s="21" t="str">
        <f>IF(患者1!AN31&lt;&gt;TRUE,患者1!C31,"")</f>
        <v/>
      </c>
      <c r="D31" s="22" t="str">
        <f>IF(患者1!AN31&lt;&gt;TRUE,患者1!D31,"")</f>
        <v/>
      </c>
      <c r="E31" s="23" t="s">
        <v>35</v>
      </c>
      <c r="F31" s="24" t="str">
        <f>IF(患者1!AN31&lt;&gt;TRUE,患者1!F31,"")</f>
        <v/>
      </c>
      <c r="G31" s="25"/>
      <c r="H31" s="96" t="str">
        <f>IF(患者1!AN31&lt;&gt;TRUE,患者1!H31,"")</f>
        <v/>
      </c>
      <c r="I31" s="97"/>
      <c r="J31" s="98"/>
      <c r="K31" s="99"/>
      <c r="L31" s="99"/>
      <c r="M31" s="99"/>
      <c r="N31" s="100"/>
      <c r="O31" s="98"/>
      <c r="P31" s="100"/>
      <c r="Q31" s="63"/>
      <c r="R31" s="63"/>
      <c r="S31" s="63"/>
      <c r="T31" s="63"/>
      <c r="U31" s="63"/>
      <c r="V31" s="63"/>
      <c r="W31" s="63"/>
      <c r="X31" s="63"/>
      <c r="Y31" s="63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 t="b">
        <f t="shared" si="4"/>
        <v>0</v>
      </c>
      <c r="AO31" s="67" t="b">
        <f t="shared" si="5"/>
        <v>0</v>
      </c>
      <c r="AR31" s="67" t="b">
        <f t="shared" si="3"/>
        <v>0</v>
      </c>
      <c r="AU31" s="39" t="b">
        <f>患者1!AU31</f>
        <v>0</v>
      </c>
      <c r="AV31" s="39" t="b">
        <f>患者1!AV31</f>
        <v>0</v>
      </c>
      <c r="AW31" s="67" t="str">
        <f t="shared" si="6"/>
        <v/>
      </c>
      <c r="AY31" s="39"/>
      <c r="AZ31" s="39">
        <f t="shared" si="8"/>
        <v>1</v>
      </c>
      <c r="BA31" s="39">
        <f t="shared" si="8"/>
        <v>1</v>
      </c>
      <c r="BB31" s="39" t="s">
        <v>38</v>
      </c>
      <c r="BK31" s="67" t="s">
        <v>42</v>
      </c>
    </row>
    <row r="32" spans="1:63" s="67" customFormat="1" ht="22.5" customHeight="1" x14ac:dyDescent="0.15">
      <c r="A32" s="58">
        <v>19</v>
      </c>
      <c r="B32" s="48"/>
      <c r="C32" s="21" t="str">
        <f>IF(患者1!AN32&lt;&gt;TRUE,患者1!C32,"")</f>
        <v/>
      </c>
      <c r="D32" s="22" t="str">
        <f>IF(患者1!AN32&lt;&gt;TRUE,患者1!D32,"")</f>
        <v/>
      </c>
      <c r="E32" s="23" t="s">
        <v>35</v>
      </c>
      <c r="F32" s="24" t="str">
        <f>IF(患者1!AN32&lt;&gt;TRUE,患者1!F32,"")</f>
        <v/>
      </c>
      <c r="G32" s="25"/>
      <c r="H32" s="96" t="str">
        <f>IF(患者1!AN32&lt;&gt;TRUE,患者1!H32,"")</f>
        <v/>
      </c>
      <c r="I32" s="97"/>
      <c r="J32" s="98"/>
      <c r="K32" s="99"/>
      <c r="L32" s="99"/>
      <c r="M32" s="99"/>
      <c r="N32" s="100"/>
      <c r="O32" s="98"/>
      <c r="P32" s="100"/>
      <c r="Q32" s="63"/>
      <c r="R32" s="63"/>
      <c r="S32" s="63"/>
      <c r="T32" s="63"/>
      <c r="U32" s="63"/>
      <c r="V32" s="63"/>
      <c r="W32" s="63"/>
      <c r="X32" s="63"/>
      <c r="Y32" s="63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 t="b">
        <f t="shared" si="4"/>
        <v>0</v>
      </c>
      <c r="AO32" s="67" t="b">
        <f t="shared" si="5"/>
        <v>0</v>
      </c>
      <c r="AR32" s="67" t="b">
        <f t="shared" si="3"/>
        <v>0</v>
      </c>
      <c r="AU32" s="39" t="b">
        <f>患者1!AU32</f>
        <v>0</v>
      </c>
      <c r="AV32" s="39" t="b">
        <f>患者1!AV32</f>
        <v>0</v>
      </c>
      <c r="AW32" s="67" t="str">
        <f t="shared" si="6"/>
        <v/>
      </c>
      <c r="AY32" s="39"/>
      <c r="AZ32" s="39">
        <f t="shared" si="8"/>
        <v>1</v>
      </c>
      <c r="BA32" s="39">
        <f t="shared" si="8"/>
        <v>1</v>
      </c>
      <c r="BB32" s="39" t="s">
        <v>38</v>
      </c>
      <c r="BK32" s="67" t="s">
        <v>42</v>
      </c>
    </row>
    <row r="33" spans="1:63" ht="22.5" customHeight="1" x14ac:dyDescent="0.15">
      <c r="A33" s="58">
        <v>20</v>
      </c>
      <c r="B33" s="48"/>
      <c r="C33" s="21" t="str">
        <f>IF(患者1!AN33&lt;&gt;TRUE,患者1!C33,"")</f>
        <v/>
      </c>
      <c r="D33" s="22" t="str">
        <f>IF(患者1!AN33&lt;&gt;TRUE,患者1!D33,"")</f>
        <v/>
      </c>
      <c r="E33" s="23" t="s">
        <v>35</v>
      </c>
      <c r="F33" s="24" t="str">
        <f>IF(患者1!AN33&lt;&gt;TRUE,患者1!F33,"")</f>
        <v/>
      </c>
      <c r="G33" s="25"/>
      <c r="H33" s="96" t="str">
        <f>IF(患者1!AN33&lt;&gt;TRUE,患者1!H33,"")</f>
        <v/>
      </c>
      <c r="I33" s="97"/>
      <c r="J33" s="98"/>
      <c r="K33" s="99"/>
      <c r="L33" s="99"/>
      <c r="M33" s="99"/>
      <c r="N33" s="100"/>
      <c r="O33" s="98"/>
      <c r="P33" s="100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 t="b">
        <f t="shared" si="4"/>
        <v>0</v>
      </c>
      <c r="AO33" s="67" t="b">
        <f t="shared" si="5"/>
        <v>0</v>
      </c>
      <c r="AR33" s="67" t="b">
        <f t="shared" si="3"/>
        <v>0</v>
      </c>
      <c r="AU33" s="39" t="b">
        <f>患者1!AU33</f>
        <v>0</v>
      </c>
      <c r="AV33" s="39" t="b">
        <f>患者1!AV33</f>
        <v>0</v>
      </c>
      <c r="AW33" s="67" t="str">
        <f t="shared" si="6"/>
        <v/>
      </c>
      <c r="AY33" s="39"/>
      <c r="AZ33" s="39">
        <f t="shared" si="8"/>
        <v>1</v>
      </c>
      <c r="BA33" s="39">
        <f t="shared" si="8"/>
        <v>1</v>
      </c>
      <c r="BK33" s="67" t="s">
        <v>42</v>
      </c>
    </row>
    <row r="34" spans="1:63" ht="30" customHeight="1" x14ac:dyDescent="0.15">
      <c r="C34" s="65" t="s">
        <v>18</v>
      </c>
      <c r="D34" s="52">
        <f>患者1!D34</f>
        <v>0</v>
      </c>
      <c r="E34" s="52" t="s">
        <v>19</v>
      </c>
      <c r="AD34" s="39"/>
      <c r="AE34" s="39"/>
      <c r="AF34" s="39"/>
      <c r="AG34" s="39"/>
      <c r="AH34" s="39"/>
      <c r="AI34" s="39"/>
      <c r="AN34" s="39"/>
      <c r="BK34" s="67" t="s">
        <v>42</v>
      </c>
    </row>
    <row r="35" spans="1:63" ht="27.75" customHeight="1" x14ac:dyDescent="0.15">
      <c r="H35" s="53" t="s">
        <v>20</v>
      </c>
      <c r="I35" s="26">
        <f>患者1!I35</f>
        <v>0</v>
      </c>
      <c r="J35" s="54" t="s">
        <v>21</v>
      </c>
      <c r="Z35" s="101" t="str">
        <f>AF39</f>
        <v/>
      </c>
      <c r="AA35" s="101"/>
      <c r="AB35" s="101"/>
      <c r="AC35" s="101"/>
      <c r="AD35" s="39"/>
      <c r="AE35" s="39"/>
      <c r="AF35" s="39"/>
      <c r="AG35" s="39"/>
      <c r="AH35" s="39"/>
      <c r="AI35" s="39"/>
      <c r="AN35" s="39"/>
      <c r="BK35" s="67" t="s">
        <v>42</v>
      </c>
    </row>
    <row r="36" spans="1:63" x14ac:dyDescent="0.15">
      <c r="R36" s="55"/>
      <c r="Z36" s="101"/>
      <c r="AA36" s="101"/>
      <c r="AB36" s="101"/>
      <c r="AC36" s="101"/>
      <c r="AD36" s="39"/>
      <c r="AE36" s="39"/>
      <c r="AF36" s="39"/>
      <c r="AG36" s="39"/>
      <c r="AH36" s="39"/>
      <c r="AI36" s="39"/>
      <c r="AN36" s="39"/>
      <c r="BK36" s="67" t="s">
        <v>42</v>
      </c>
    </row>
    <row r="37" spans="1:63" ht="13.5" customHeight="1" x14ac:dyDescent="0.15">
      <c r="R37" s="55"/>
      <c r="Z37" s="101"/>
      <c r="AA37" s="101"/>
      <c r="AB37" s="101"/>
      <c r="AC37" s="101"/>
      <c r="AD37" s="39"/>
      <c r="AE37" s="39"/>
      <c r="AF37" s="39" t="str">
        <f>AF2&amp;CHAR(10) &amp; AF3&amp;CHAR(10) &amp; AF4&amp;CHAR(10) &amp; AF5&amp;CHAR(10) &amp; AF6&amp;CHAR(10) &amp; AF9&amp;CHAR(10) &amp; AF10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</v>
      </c>
      <c r="AG37" s="39"/>
      <c r="AH37" s="39"/>
      <c r="AI37" s="39"/>
      <c r="AN37" s="39"/>
      <c r="BK37" s="67" t="s">
        <v>42</v>
      </c>
    </row>
    <row r="38" spans="1:63" ht="13.5" customHeight="1" x14ac:dyDescent="0.15">
      <c r="R38" s="55"/>
      <c r="Z38" s="101"/>
      <c r="AA38" s="101"/>
      <c r="AB38" s="101"/>
      <c r="AC38" s="101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Y38" s="39"/>
      <c r="AZ38" s="39"/>
      <c r="BA38" s="39"/>
      <c r="BB38" s="39"/>
      <c r="BC38" s="39"/>
      <c r="BD38" s="39"/>
      <c r="BE38" s="39"/>
      <c r="BG38" s="39"/>
      <c r="BH38" s="39"/>
      <c r="BI38" s="39"/>
      <c r="BJ38" s="39"/>
      <c r="BK38" s="67" t="s">
        <v>42</v>
      </c>
    </row>
    <row r="39" spans="1:63" ht="13.5" customHeight="1" x14ac:dyDescent="0.15">
      <c r="R39" s="55"/>
      <c r="Z39" s="101"/>
      <c r="AA39" s="101"/>
      <c r="AB39" s="101"/>
      <c r="AC39" s="101"/>
      <c r="AD39" s="39"/>
      <c r="AE39" s="39"/>
      <c r="AF39" s="39" t="str">
        <f>患者1!AF39</f>
        <v/>
      </c>
      <c r="AG39" s="39" t="str">
        <f>患者1!AG39</f>
        <v/>
      </c>
      <c r="AH39" s="39" t="str">
        <f>患者1!AH39</f>
        <v/>
      </c>
      <c r="AI39" s="39" t="str">
        <f>患者1!AI39</f>
        <v/>
      </c>
      <c r="AN39" s="39"/>
      <c r="AY39" s="39"/>
      <c r="AZ39" s="39"/>
      <c r="BA39" s="39"/>
      <c r="BB39" s="39"/>
      <c r="BC39" s="39"/>
      <c r="BD39" s="39"/>
      <c r="BE39" s="39"/>
      <c r="BG39" s="39"/>
      <c r="BH39" s="39"/>
      <c r="BI39" s="39"/>
      <c r="BJ39" s="39"/>
      <c r="BK39" s="67" t="s">
        <v>42</v>
      </c>
    </row>
    <row r="40" spans="1:63" ht="13.5" customHeight="1" x14ac:dyDescent="0.15">
      <c r="R40" s="55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Y40" s="39"/>
      <c r="AZ40" s="39"/>
      <c r="BA40" s="39"/>
      <c r="BB40" s="39"/>
      <c r="BC40" s="39"/>
      <c r="BD40" s="39"/>
      <c r="BE40" s="39"/>
      <c r="BG40" s="39"/>
      <c r="BH40" s="39"/>
      <c r="BI40" s="39"/>
      <c r="BJ40" s="39"/>
      <c r="BK40" s="67" t="s">
        <v>42</v>
      </c>
    </row>
    <row r="41" spans="1:63" ht="13.5" customHeight="1" x14ac:dyDescent="0.15">
      <c r="R41" s="55"/>
      <c r="AA41" s="39"/>
      <c r="AD41" s="39"/>
      <c r="AE41" s="39"/>
      <c r="AF41" s="39" t="str">
        <f>AF12&amp;AF39</f>
        <v>※「患者氏名（同一建物居住者）」　</v>
      </c>
      <c r="AG41" s="39" t="str">
        <f t="shared" ref="AG41:AI41" si="9">AG12&amp;AG39</f>
        <v>※「診療時間（開始時刻及び終了時間）」　</v>
      </c>
      <c r="AH41" s="39" t="str">
        <f t="shared" si="9"/>
        <v>※「診療場所」　</v>
      </c>
      <c r="AI41" s="39" t="str">
        <f t="shared" si="9"/>
        <v>※「在宅訪問診療料２、往診料」　</v>
      </c>
      <c r="AN41" s="39"/>
      <c r="AY41" s="39"/>
      <c r="AZ41" s="39"/>
      <c r="BA41" s="39"/>
      <c r="BB41" s="39"/>
      <c r="BC41" s="39"/>
      <c r="BD41" s="39"/>
      <c r="BE41" s="39"/>
      <c r="BG41" s="39"/>
      <c r="BH41" s="39"/>
      <c r="BI41" s="39"/>
      <c r="BJ41" s="39"/>
      <c r="BK41" s="67" t="s">
        <v>42</v>
      </c>
    </row>
    <row r="42" spans="1:63" ht="13.5" customHeight="1" x14ac:dyDescent="0.15">
      <c r="R42" s="55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Y42" s="39"/>
      <c r="AZ42" s="39"/>
      <c r="BA42" s="39"/>
      <c r="BB42" s="39"/>
      <c r="BC42" s="39"/>
      <c r="BD42" s="39"/>
      <c r="BE42" s="39"/>
      <c r="BG42" s="39"/>
      <c r="BH42" s="39"/>
      <c r="BI42" s="39"/>
      <c r="BJ42" s="39"/>
      <c r="BK42" s="67" t="s">
        <v>42</v>
      </c>
    </row>
    <row r="43" spans="1:63" ht="13.5" customHeight="1" x14ac:dyDescent="0.15">
      <c r="R43" s="55"/>
      <c r="Z43" s="67" t="str">
        <f>"※「診療人数合計」　"&amp;D34&amp;"人　"</f>
        <v>※「診療人数合計」　0人　</v>
      </c>
      <c r="AA43" s="67" t="str">
        <f>"※「主治医氏名」　"&amp;I35&amp;"　"</f>
        <v>※「主治医氏名」　0　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Y43" s="39"/>
      <c r="AZ43" s="39"/>
      <c r="BA43" s="39"/>
      <c r="BB43" s="39"/>
      <c r="BC43" s="39"/>
      <c r="BD43" s="39"/>
      <c r="BE43" s="39"/>
      <c r="BG43" s="39"/>
      <c r="BH43" s="39"/>
      <c r="BI43" s="39"/>
      <c r="BJ43" s="39"/>
      <c r="BK43" s="67" t="s">
        <v>42</v>
      </c>
    </row>
    <row r="44" spans="1:63" ht="13.5" customHeight="1" x14ac:dyDescent="0.15">
      <c r="R44" s="55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Y44" s="39"/>
      <c r="AZ44" s="39"/>
      <c r="BA44" s="39"/>
      <c r="BB44" s="39"/>
      <c r="BC44" s="39"/>
      <c r="BD44" s="39"/>
      <c r="BE44" s="39"/>
      <c r="BG44" s="39"/>
      <c r="BH44" s="39"/>
      <c r="BI44" s="39"/>
      <c r="BJ44" s="39"/>
      <c r="BK44" s="67" t="s">
        <v>42</v>
      </c>
    </row>
    <row r="45" spans="1:63" ht="13.5" customHeight="1" x14ac:dyDescent="0.15">
      <c r="R45" s="55"/>
      <c r="Z45" s="67" t="str">
        <f>Z43&amp;CHAR(10) &amp; AA43</f>
        <v>※「診療人数合計」　0人　
※「主治医氏名」　0　</v>
      </c>
      <c r="AA45" s="39"/>
      <c r="AB45" s="39"/>
      <c r="AC45" s="39"/>
      <c r="AD45" s="39"/>
      <c r="AE45" s="39"/>
      <c r="AF45" s="39" t="str">
        <f>DBCS(Z45)</f>
        <v>※「診療人数合計」　０人　
※「主治医氏名」　０　</v>
      </c>
      <c r="AG45" s="39"/>
      <c r="AH45" s="39"/>
      <c r="AI45" s="39"/>
      <c r="AJ45" s="39"/>
      <c r="AK45" s="39"/>
      <c r="AL45" s="39"/>
      <c r="AM45" s="39"/>
      <c r="AN45" s="39"/>
      <c r="AY45" s="39"/>
      <c r="AZ45" s="39"/>
      <c r="BA45" s="39"/>
      <c r="BB45" s="39"/>
      <c r="BC45" s="39"/>
      <c r="BD45" s="39"/>
      <c r="BE45" s="39"/>
      <c r="BG45" s="39"/>
      <c r="BH45" s="39"/>
      <c r="BI45" s="39"/>
      <c r="BJ45" s="39"/>
      <c r="BK45" s="67" t="s">
        <v>42</v>
      </c>
    </row>
    <row r="46" spans="1:63" ht="13.5" customHeight="1" x14ac:dyDescent="0.15">
      <c r="R46" s="55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Y46" s="39"/>
      <c r="AZ46" s="39"/>
      <c r="BA46" s="39"/>
      <c r="BB46" s="39"/>
      <c r="BC46" s="39"/>
      <c r="BD46" s="39"/>
      <c r="BE46" s="39"/>
      <c r="BG46" s="39"/>
      <c r="BH46" s="39"/>
      <c r="BI46" s="39"/>
      <c r="BJ46" s="39"/>
      <c r="BK46" s="67" t="s">
        <v>42</v>
      </c>
    </row>
    <row r="47" spans="1:63" ht="13.5" customHeight="1" x14ac:dyDescent="0.15">
      <c r="R47" s="55"/>
      <c r="Z47" s="39"/>
      <c r="AA47" s="39"/>
      <c r="AB47" s="39"/>
      <c r="AC47" s="39"/>
      <c r="AD47" s="39"/>
      <c r="AE47" s="39"/>
      <c r="AF47" s="39" t="str">
        <f>AF37&amp;CHAR(10) &amp;AF41&amp;CHAR(10) &amp;AG41&amp;CHAR(10) &amp;AH41&amp;CHAR(10) &amp;AI41&amp;CHAR(10) &amp;AF45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AG47" s="39"/>
      <c r="AH47" s="39"/>
      <c r="AI47" s="39"/>
      <c r="AJ47" s="39"/>
      <c r="AK47" s="39"/>
      <c r="AL47" s="39"/>
      <c r="AM47" s="39"/>
      <c r="AN47" s="39"/>
      <c r="AY47" s="39"/>
      <c r="AZ47" s="39"/>
      <c r="BA47" s="39"/>
      <c r="BB47" s="39"/>
      <c r="BC47" s="39"/>
      <c r="BD47" s="39"/>
      <c r="BE47" s="39"/>
      <c r="BG47" s="39"/>
      <c r="BH47" s="39"/>
      <c r="BI47" s="39"/>
      <c r="BJ47" s="39"/>
      <c r="BK47" s="67" t="s">
        <v>42</v>
      </c>
    </row>
    <row r="48" spans="1:63" ht="13.5" customHeight="1" x14ac:dyDescent="0.15">
      <c r="R48" s="55"/>
      <c r="AY48" s="39"/>
      <c r="AZ48" s="39"/>
      <c r="BA48" s="39"/>
      <c r="BB48" s="39"/>
      <c r="BC48" s="39"/>
      <c r="BD48" s="39"/>
      <c r="BE48" s="39"/>
      <c r="BG48" s="39"/>
      <c r="BH48" s="39"/>
      <c r="BI48" s="39"/>
      <c r="BJ48" s="39"/>
      <c r="BK48" s="39"/>
    </row>
    <row r="49" spans="18:63" ht="13.5" customHeight="1" x14ac:dyDescent="0.15">
      <c r="R49" s="55"/>
      <c r="AY49" s="39"/>
      <c r="AZ49" s="39"/>
      <c r="BA49" s="39"/>
      <c r="BB49" s="39"/>
      <c r="BC49" s="39"/>
      <c r="BD49" s="39"/>
      <c r="BE49" s="39"/>
      <c r="BG49" s="39"/>
      <c r="BH49" s="39"/>
      <c r="BI49" s="39"/>
      <c r="BJ49" s="39"/>
      <c r="BK49" s="39"/>
    </row>
    <row r="50" spans="18:63" ht="13.5" customHeight="1" x14ac:dyDescent="0.15">
      <c r="R50" s="55"/>
      <c r="AY50" s="39"/>
      <c r="AZ50" s="39"/>
      <c r="BA50" s="39"/>
      <c r="BB50" s="39"/>
      <c r="BC50" s="39"/>
      <c r="BD50" s="39"/>
      <c r="BE50" s="39"/>
      <c r="BG50" s="39"/>
      <c r="BH50" s="39"/>
      <c r="BI50" s="39"/>
      <c r="BJ50" s="39"/>
      <c r="BK50" s="39"/>
    </row>
    <row r="51" spans="18:63" x14ac:dyDescent="0.15">
      <c r="R51" s="55"/>
    </row>
    <row r="52" spans="18:63" x14ac:dyDescent="0.15">
      <c r="R52" s="55"/>
    </row>
    <row r="53" spans="18:63" x14ac:dyDescent="0.15">
      <c r="R53" s="55"/>
    </row>
    <row r="54" spans="18:63" x14ac:dyDescent="0.15">
      <c r="R54" s="55"/>
    </row>
    <row r="55" spans="18:63" x14ac:dyDescent="0.15">
      <c r="R55" s="55"/>
    </row>
    <row r="56" spans="18:63" x14ac:dyDescent="0.15">
      <c r="R56" s="55"/>
    </row>
    <row r="57" spans="18:63" x14ac:dyDescent="0.15">
      <c r="R57" s="55"/>
    </row>
    <row r="58" spans="18:63" x14ac:dyDescent="0.15">
      <c r="R58" s="55"/>
    </row>
  </sheetData>
  <sheetProtection sheet="1" objects="1" scenarios="1"/>
  <mergeCells count="76">
    <mergeCell ref="H33:I33"/>
    <mergeCell ref="J33:N33"/>
    <mergeCell ref="O33:P33"/>
    <mergeCell ref="Z35:AC39"/>
    <mergeCell ref="H31:I31"/>
    <mergeCell ref="J31:N31"/>
    <mergeCell ref="O31:P31"/>
    <mergeCell ref="H32:I32"/>
    <mergeCell ref="J32:N32"/>
    <mergeCell ref="O32:P32"/>
    <mergeCell ref="H29:I29"/>
    <mergeCell ref="J29:N29"/>
    <mergeCell ref="O29:P29"/>
    <mergeCell ref="H30:I30"/>
    <mergeCell ref="J30:N30"/>
    <mergeCell ref="O30:P30"/>
    <mergeCell ref="H27:I27"/>
    <mergeCell ref="J27:N27"/>
    <mergeCell ref="O27:P27"/>
    <mergeCell ref="H28:I28"/>
    <mergeCell ref="J28:N28"/>
    <mergeCell ref="O28:P28"/>
    <mergeCell ref="H25:I25"/>
    <mergeCell ref="J25:N25"/>
    <mergeCell ref="O25:P25"/>
    <mergeCell ref="H26:I26"/>
    <mergeCell ref="J26:N26"/>
    <mergeCell ref="O26:P26"/>
    <mergeCell ref="H23:I23"/>
    <mergeCell ref="J23:N23"/>
    <mergeCell ref="O23:P23"/>
    <mergeCell ref="H24:I24"/>
    <mergeCell ref="J24:N24"/>
    <mergeCell ref="O24:P24"/>
    <mergeCell ref="H21:I21"/>
    <mergeCell ref="J21:N21"/>
    <mergeCell ref="O21:P21"/>
    <mergeCell ref="H22:I22"/>
    <mergeCell ref="J22:N22"/>
    <mergeCell ref="O22:P22"/>
    <mergeCell ref="H19:I19"/>
    <mergeCell ref="J19:N19"/>
    <mergeCell ref="O19:P19"/>
    <mergeCell ref="H20:I20"/>
    <mergeCell ref="J20:N20"/>
    <mergeCell ref="O20:P20"/>
    <mergeCell ref="H17:I17"/>
    <mergeCell ref="J17:N17"/>
    <mergeCell ref="O17:P17"/>
    <mergeCell ref="H18:I18"/>
    <mergeCell ref="J18:N18"/>
    <mergeCell ref="O18:P18"/>
    <mergeCell ref="H15:I15"/>
    <mergeCell ref="J15:N15"/>
    <mergeCell ref="O15:P15"/>
    <mergeCell ref="H16:I16"/>
    <mergeCell ref="J16:N16"/>
    <mergeCell ref="O16:P16"/>
    <mergeCell ref="H12:I13"/>
    <mergeCell ref="J12:N12"/>
    <mergeCell ref="O12:P13"/>
    <mergeCell ref="D13:F13"/>
    <mergeCell ref="J13:N13"/>
    <mergeCell ref="H14:I14"/>
    <mergeCell ref="J14:N14"/>
    <mergeCell ref="O14:P14"/>
    <mergeCell ref="C2:P2"/>
    <mergeCell ref="D3:H3"/>
    <mergeCell ref="R3:R19"/>
    <mergeCell ref="E4:G4"/>
    <mergeCell ref="I4:P4"/>
    <mergeCell ref="E5:P5"/>
    <mergeCell ref="D6:P6"/>
    <mergeCell ref="C9:P9"/>
    <mergeCell ref="C12:C13"/>
    <mergeCell ref="D12:F1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57" r:id="rId4" name="Check Box 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8" r:id="rId5" name="Check Box 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13</xdr:row>
                    <xdr:rowOff>38100</xdr:rowOff>
                  </from>
                  <to>
                    <xdr:col>15</xdr:col>
                    <xdr:colOff>95250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9" r:id="rId6" name="Option Button 3">
              <controlPr defaultSize="0" autoFill="0" autoLine="0" autoPict="0">
                <anchor moveWithCells="1">
                  <from>
                    <xdr:col>4</xdr:col>
                    <xdr:colOff>85725</xdr:colOff>
                    <xdr:row>3</xdr:row>
                    <xdr:rowOff>66675</xdr:rowOff>
                  </from>
                  <to>
                    <xdr:col>7</xdr:col>
                    <xdr:colOff>9525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0" r:id="rId7" name="Option Button 4">
              <controlPr defaultSize="0" autoFill="0" autoLine="0" autoPict="0">
                <anchor moveWithCells="1">
                  <from>
                    <xdr:col>5</xdr:col>
                    <xdr:colOff>352425</xdr:colOff>
                    <xdr:row>3</xdr:row>
                    <xdr:rowOff>66675</xdr:rowOff>
                  </from>
                  <to>
                    <xdr:col>7</xdr:col>
                    <xdr:colOff>523875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1" r:id="rId8" name="Option Button 5">
              <controlPr defaultSize="0" autoFill="0" autoLine="0" autoPict="0">
                <anchor moveWithCells="1">
                  <from>
                    <xdr:col>7</xdr:col>
                    <xdr:colOff>714375</xdr:colOff>
                    <xdr:row>3</xdr:row>
                    <xdr:rowOff>66675</xdr:rowOff>
                  </from>
                  <to>
                    <xdr:col>8</xdr:col>
                    <xdr:colOff>695325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2" r:id="rId9" name="Option Button 6">
              <controlPr defaultSize="0" autoFill="0" autoLine="0" autoPict="0">
                <anchor moveWithCells="1">
                  <from>
                    <xdr:col>8</xdr:col>
                    <xdr:colOff>371475</xdr:colOff>
                    <xdr:row>3</xdr:row>
                    <xdr:rowOff>66675</xdr:rowOff>
                  </from>
                  <to>
                    <xdr:col>8</xdr:col>
                    <xdr:colOff>1209675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3" r:id="rId10" name="Option Button 7">
              <controlPr defaultSize="0" autoFill="0" autoLine="0" autoPict="0">
                <anchor moveWithCells="1">
                  <from>
                    <xdr:col>8</xdr:col>
                    <xdr:colOff>885825</xdr:colOff>
                    <xdr:row>3</xdr:row>
                    <xdr:rowOff>66675</xdr:rowOff>
                  </from>
                  <to>
                    <xdr:col>8</xdr:col>
                    <xdr:colOff>1724025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4" r:id="rId11" name="Option Button 8">
              <controlPr defaultSize="0" autoFill="0" autoLine="0" autoPict="0">
                <anchor moveWithCells="1">
                  <from>
                    <xdr:col>8</xdr:col>
                    <xdr:colOff>1400175</xdr:colOff>
                    <xdr:row>3</xdr:row>
                    <xdr:rowOff>66675</xdr:rowOff>
                  </from>
                  <to>
                    <xdr:col>9</xdr:col>
                    <xdr:colOff>114300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5" r:id="rId12" name="Option Button 9">
              <controlPr defaultSize="0" autoFill="0" autoLine="0" autoPict="0">
                <anchor moveWithCells="1">
                  <from>
                    <xdr:col>8</xdr:col>
                    <xdr:colOff>1914525</xdr:colOff>
                    <xdr:row>3</xdr:row>
                    <xdr:rowOff>66675</xdr:rowOff>
                  </from>
                  <to>
                    <xdr:col>11</xdr:col>
                    <xdr:colOff>142875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6" r:id="rId13" name="Option Button 10">
              <controlPr defaultSize="0" autoFill="0" autoLine="0" autoPict="0">
                <anchor moveWithCells="1">
                  <from>
                    <xdr:col>10</xdr:col>
                    <xdr:colOff>57150</xdr:colOff>
                    <xdr:row>3</xdr:row>
                    <xdr:rowOff>66675</xdr:rowOff>
                  </from>
                  <to>
                    <xdr:col>13</xdr:col>
                    <xdr:colOff>152400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7" r:id="rId14" name="Group Box 11">
              <controlPr defaultSize="0" autoFill="0" autoPict="0">
                <anchor moveWithCells="1">
                  <from>
                    <xdr:col>2</xdr:col>
                    <xdr:colOff>1000125</xdr:colOff>
                    <xdr:row>2</xdr:row>
                    <xdr:rowOff>266700</xdr:rowOff>
                  </from>
                  <to>
                    <xdr:col>15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8" r:id="rId15" name="Option Button 12">
              <controlPr defaultSize="0" autoFill="0" autoLine="0" autoPict="0">
                <anchor moveWithCells="1">
                  <from>
                    <xdr:col>4</xdr:col>
                    <xdr:colOff>76200</xdr:colOff>
                    <xdr:row>4</xdr:row>
                    <xdr:rowOff>76200</xdr:rowOff>
                  </from>
                  <to>
                    <xdr:col>7</xdr:col>
                    <xdr:colOff>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9" r:id="rId16" name="Option Button 13">
              <controlPr defaultSize="0" autoFill="0" autoLine="0" autoPict="0">
                <anchor moveWithCells="1">
                  <from>
                    <xdr:col>5</xdr:col>
                    <xdr:colOff>342900</xdr:colOff>
                    <xdr:row>4</xdr:row>
                    <xdr:rowOff>76200</xdr:rowOff>
                  </from>
                  <to>
                    <xdr:col>7</xdr:col>
                    <xdr:colOff>514350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0" r:id="rId17" name="Option Button 14">
              <controlPr defaultSize="0" autoFill="0" autoLine="0" autoPict="0">
                <anchor moveWithCells="1">
                  <from>
                    <xdr:col>7</xdr:col>
                    <xdr:colOff>190500</xdr:colOff>
                    <xdr:row>4</xdr:row>
                    <xdr:rowOff>76200</xdr:rowOff>
                  </from>
                  <to>
                    <xdr:col>8</xdr:col>
                    <xdr:colOff>171450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1" r:id="rId18" name="Option Button 15">
              <controlPr defaultSize="0" autoFill="0" autoLine="0" autoPict="0">
                <anchor moveWithCells="1">
                  <from>
                    <xdr:col>7</xdr:col>
                    <xdr:colOff>704850</xdr:colOff>
                    <xdr:row>4</xdr:row>
                    <xdr:rowOff>76200</xdr:rowOff>
                  </from>
                  <to>
                    <xdr:col>8</xdr:col>
                    <xdr:colOff>685800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2" r:id="rId19" name="Option Button 16">
              <controlPr defaultSize="0" autoFill="0" autoLine="0" autoPict="0">
                <anchor moveWithCells="1">
                  <from>
                    <xdr:col>8</xdr:col>
                    <xdr:colOff>361950</xdr:colOff>
                    <xdr:row>4</xdr:row>
                    <xdr:rowOff>76200</xdr:rowOff>
                  </from>
                  <to>
                    <xdr:col>8</xdr:col>
                    <xdr:colOff>1200150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3" r:id="rId20" name="Option Button 17">
              <controlPr defaultSize="0" autoFill="0" autoLine="0" autoPict="0">
                <anchor moveWithCells="1">
                  <from>
                    <xdr:col>8</xdr:col>
                    <xdr:colOff>876300</xdr:colOff>
                    <xdr:row>4</xdr:row>
                    <xdr:rowOff>76200</xdr:rowOff>
                  </from>
                  <to>
                    <xdr:col>8</xdr:col>
                    <xdr:colOff>1714500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4" r:id="rId21" name="Option Button 18">
              <controlPr defaultSize="0" autoFill="0" autoLine="0" autoPict="0">
                <anchor moveWithCells="1">
                  <from>
                    <xdr:col>8</xdr:col>
                    <xdr:colOff>1390650</xdr:colOff>
                    <xdr:row>4</xdr:row>
                    <xdr:rowOff>76200</xdr:rowOff>
                  </from>
                  <to>
                    <xdr:col>9</xdr:col>
                    <xdr:colOff>104775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5" r:id="rId22" name="Option Button 19">
              <controlPr defaultSize="0" autoFill="0" autoLine="0" autoPict="0">
                <anchor moveWithCells="1">
                  <from>
                    <xdr:col>8</xdr:col>
                    <xdr:colOff>1905000</xdr:colOff>
                    <xdr:row>4</xdr:row>
                    <xdr:rowOff>76200</xdr:rowOff>
                  </from>
                  <to>
                    <xdr:col>11</xdr:col>
                    <xdr:colOff>133350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6" r:id="rId23" name="Option Button 20">
              <controlPr defaultSize="0" autoFill="0" autoLine="0" autoPict="0">
                <anchor moveWithCells="1">
                  <from>
                    <xdr:col>10</xdr:col>
                    <xdr:colOff>57150</xdr:colOff>
                    <xdr:row>4</xdr:row>
                    <xdr:rowOff>76200</xdr:rowOff>
                  </from>
                  <to>
                    <xdr:col>13</xdr:col>
                    <xdr:colOff>152400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7" r:id="rId24" name="Group Box 21">
              <controlPr defaultSize="0" autoFill="0" autoPict="0">
                <anchor moveWithCells="1">
                  <from>
                    <xdr:col>3</xdr:col>
                    <xdr:colOff>438150</xdr:colOff>
                    <xdr:row>4</xdr:row>
                    <xdr:rowOff>57150</xdr:rowOff>
                  </from>
                  <to>
                    <xdr:col>15</xdr:col>
                    <xdr:colOff>228600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8" r:id="rId25" name="Option Button 22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76200</xdr:rowOff>
                  </from>
                  <to>
                    <xdr:col>15</xdr:col>
                    <xdr:colOff>180975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9" r:id="rId26" name="Check Box 2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14</xdr:row>
                    <xdr:rowOff>28575</xdr:rowOff>
                  </from>
                  <to>
                    <xdr:col>12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0" r:id="rId27" name="Check Box 2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14</xdr:row>
                    <xdr:rowOff>38100</xdr:rowOff>
                  </from>
                  <to>
                    <xdr:col>15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1" r:id="rId28" name="Check Box 2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15</xdr:row>
                    <xdr:rowOff>28575</xdr:rowOff>
                  </from>
                  <to>
                    <xdr:col>12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2" r:id="rId29" name="Check Box 2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15</xdr:row>
                    <xdr:rowOff>38100</xdr:rowOff>
                  </from>
                  <to>
                    <xdr:col>15</xdr:col>
                    <xdr:colOff>95250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3" r:id="rId30" name="Check Box 2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16</xdr:row>
                    <xdr:rowOff>28575</xdr:rowOff>
                  </from>
                  <to>
                    <xdr:col>12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4" r:id="rId31" name="Check Box 2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16</xdr:row>
                    <xdr:rowOff>38100</xdr:rowOff>
                  </from>
                  <to>
                    <xdr:col>15</xdr:col>
                    <xdr:colOff>95250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5" r:id="rId32" name="Check Box 2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17</xdr:row>
                    <xdr:rowOff>28575</xdr:rowOff>
                  </from>
                  <to>
                    <xdr:col>12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6" r:id="rId33" name="Check Box 3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17</xdr:row>
                    <xdr:rowOff>38100</xdr:rowOff>
                  </from>
                  <to>
                    <xdr:col>15</xdr:col>
                    <xdr:colOff>95250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7" r:id="rId34" name="Check Box 3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18</xdr:row>
                    <xdr:rowOff>28575</xdr:rowOff>
                  </from>
                  <to>
                    <xdr:col>12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8" r:id="rId35" name="Check Box 3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18</xdr:row>
                    <xdr:rowOff>38100</xdr:rowOff>
                  </from>
                  <to>
                    <xdr:col>15</xdr:col>
                    <xdr:colOff>95250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9" r:id="rId36" name="Check Box 3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19</xdr:row>
                    <xdr:rowOff>28575</xdr:rowOff>
                  </from>
                  <to>
                    <xdr:col>12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0" r:id="rId37" name="Check Box 3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19</xdr:row>
                    <xdr:rowOff>38100</xdr:rowOff>
                  </from>
                  <to>
                    <xdr:col>15</xdr:col>
                    <xdr:colOff>95250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1" r:id="rId38" name="Check Box 3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20</xdr:row>
                    <xdr:rowOff>28575</xdr:rowOff>
                  </from>
                  <to>
                    <xdr:col>12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2" r:id="rId39" name="Check Box 3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20</xdr:row>
                    <xdr:rowOff>38100</xdr:rowOff>
                  </from>
                  <to>
                    <xdr:col>15</xdr:col>
                    <xdr:colOff>95250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3" r:id="rId40" name="Check Box 3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21</xdr:row>
                    <xdr:rowOff>28575</xdr:rowOff>
                  </from>
                  <to>
                    <xdr:col>12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4" r:id="rId41" name="Check Box 3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21</xdr:row>
                    <xdr:rowOff>38100</xdr:rowOff>
                  </from>
                  <to>
                    <xdr:col>15</xdr:col>
                    <xdr:colOff>95250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5" r:id="rId42" name="Check Box 3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22</xdr:row>
                    <xdr:rowOff>28575</xdr:rowOff>
                  </from>
                  <to>
                    <xdr:col>12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6" r:id="rId43" name="Check Box 4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22</xdr:row>
                    <xdr:rowOff>38100</xdr:rowOff>
                  </from>
                  <to>
                    <xdr:col>15</xdr:col>
                    <xdr:colOff>95250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7" r:id="rId44" name="Check Box 4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23</xdr:row>
                    <xdr:rowOff>28575</xdr:rowOff>
                  </from>
                  <to>
                    <xdr:col>12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8" r:id="rId45" name="Check Box 4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23</xdr:row>
                    <xdr:rowOff>38100</xdr:rowOff>
                  </from>
                  <to>
                    <xdr:col>15</xdr:col>
                    <xdr:colOff>95250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9" r:id="rId46" name="Check Box 4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24</xdr:row>
                    <xdr:rowOff>28575</xdr:rowOff>
                  </from>
                  <to>
                    <xdr:col>12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0" r:id="rId47" name="Check Box 4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24</xdr:row>
                    <xdr:rowOff>38100</xdr:rowOff>
                  </from>
                  <to>
                    <xdr:col>15</xdr:col>
                    <xdr:colOff>95250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1" r:id="rId48" name="Check Box 4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25</xdr:row>
                    <xdr:rowOff>28575</xdr:rowOff>
                  </from>
                  <to>
                    <xdr:col>12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2" r:id="rId49" name="Check Box 4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25</xdr:row>
                    <xdr:rowOff>38100</xdr:rowOff>
                  </from>
                  <to>
                    <xdr:col>15</xdr:col>
                    <xdr:colOff>95250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3" r:id="rId50" name="Check Box 4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26</xdr:row>
                    <xdr:rowOff>28575</xdr:rowOff>
                  </from>
                  <to>
                    <xdr:col>12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4" r:id="rId51" name="Check Box 4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26</xdr:row>
                    <xdr:rowOff>38100</xdr:rowOff>
                  </from>
                  <to>
                    <xdr:col>15</xdr:col>
                    <xdr:colOff>95250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5" r:id="rId52" name="Check Box 4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27</xdr:row>
                    <xdr:rowOff>28575</xdr:rowOff>
                  </from>
                  <to>
                    <xdr:col>12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6" r:id="rId53" name="Check Box 5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27</xdr:row>
                    <xdr:rowOff>38100</xdr:rowOff>
                  </from>
                  <to>
                    <xdr:col>15</xdr:col>
                    <xdr:colOff>95250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7" r:id="rId54" name="Check Box 5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28</xdr:row>
                    <xdr:rowOff>28575</xdr:rowOff>
                  </from>
                  <to>
                    <xdr:col>12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8" r:id="rId55" name="Check Box 5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28</xdr:row>
                    <xdr:rowOff>38100</xdr:rowOff>
                  </from>
                  <to>
                    <xdr:col>15</xdr:col>
                    <xdr:colOff>95250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9" r:id="rId56" name="Check Box 5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29</xdr:row>
                    <xdr:rowOff>28575</xdr:rowOff>
                  </from>
                  <to>
                    <xdr:col>12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0" r:id="rId57" name="Check Box 5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29</xdr:row>
                    <xdr:rowOff>38100</xdr:rowOff>
                  </from>
                  <to>
                    <xdr:col>15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1" r:id="rId58" name="Check Box 5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30</xdr:row>
                    <xdr:rowOff>28575</xdr:rowOff>
                  </from>
                  <to>
                    <xdr:col>12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2" r:id="rId59" name="Check Box 5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30</xdr:row>
                    <xdr:rowOff>38100</xdr:rowOff>
                  </from>
                  <to>
                    <xdr:col>15</xdr:col>
                    <xdr:colOff>95250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3" r:id="rId60" name="Check Box 5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31</xdr:row>
                    <xdr:rowOff>28575</xdr:rowOff>
                  </from>
                  <to>
                    <xdr:col>12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4" r:id="rId61" name="Check Box 5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31</xdr:row>
                    <xdr:rowOff>38100</xdr:rowOff>
                  </from>
                  <to>
                    <xdr:col>15</xdr:col>
                    <xdr:colOff>95250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5" r:id="rId62" name="Check Box 5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32</xdr:row>
                    <xdr:rowOff>28575</xdr:rowOff>
                  </from>
                  <to>
                    <xdr:col>12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6" r:id="rId63" name="Check Box 6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32</xdr:row>
                    <xdr:rowOff>38100</xdr:rowOff>
                  </from>
                  <to>
                    <xdr:col>15</xdr:col>
                    <xdr:colOff>95250</xdr:colOff>
                    <xdr:row>32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58"/>
  <sheetViews>
    <sheetView zoomScaleNormal="100" workbookViewId="0">
      <selection activeCell="D3" sqref="D3:H3"/>
    </sheetView>
  </sheetViews>
  <sheetFormatPr defaultRowHeight="13.5" x14ac:dyDescent="0.15"/>
  <cols>
    <col min="1" max="1" width="4.25" style="58" customWidth="1"/>
    <col min="2" max="2" width="2.375" style="63" customWidth="1"/>
    <col min="3" max="3" width="14.625" style="63" customWidth="1"/>
    <col min="4" max="4" width="7.75" style="63" customWidth="1"/>
    <col min="5" max="5" width="3.25" style="63" customWidth="1"/>
    <col min="6" max="6" width="7.75" style="63" customWidth="1"/>
    <col min="7" max="7" width="1" style="63" customWidth="1"/>
    <col min="8" max="8" width="11.25" style="63" customWidth="1"/>
    <col min="9" max="9" width="27.875" style="63" customWidth="1"/>
    <col min="10" max="10" width="3.125" style="63" customWidth="1"/>
    <col min="11" max="16" width="3.25" style="63" customWidth="1"/>
    <col min="17" max="17" width="3.75" style="63" customWidth="1"/>
    <col min="18" max="18" width="47.625" style="63" customWidth="1"/>
    <col min="19" max="19" width="2.375" style="63" customWidth="1"/>
    <col min="20" max="25" width="1.25" style="63" customWidth="1"/>
    <col min="26" max="62" width="1.25" style="67" customWidth="1"/>
    <col min="63" max="63" width="6.75" style="67" customWidth="1"/>
    <col min="64" max="68" width="6.75" style="63" customWidth="1"/>
    <col min="69" max="16384" width="9" style="63"/>
  </cols>
  <sheetData>
    <row r="1" spans="1:68" x14ac:dyDescent="0.15">
      <c r="B1" s="40" t="s">
        <v>0</v>
      </c>
      <c r="AU1" s="67" t="b">
        <v>1</v>
      </c>
    </row>
    <row r="2" spans="1:68" ht="28.5" customHeight="1" x14ac:dyDescent="0.15">
      <c r="C2" s="102" t="s">
        <v>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R2" s="42" t="s">
        <v>30</v>
      </c>
      <c r="Z2" s="67" t="s">
        <v>45</v>
      </c>
      <c r="AD2" s="39"/>
      <c r="AE2" s="39"/>
      <c r="AF2" s="39" t="str">
        <f>DBCS(Z2)</f>
        <v>※「訪問診療に関する記録書」</v>
      </c>
      <c r="AG2" s="39"/>
      <c r="AH2" s="39"/>
      <c r="AI2" s="39"/>
      <c r="AN2" s="39"/>
      <c r="BB2" s="67" t="s">
        <v>38</v>
      </c>
      <c r="BK2" s="67" t="s">
        <v>42</v>
      </c>
    </row>
    <row r="3" spans="1:68" ht="25.5" customHeight="1" x14ac:dyDescent="0.15">
      <c r="C3" s="64" t="s">
        <v>2</v>
      </c>
      <c r="D3" s="73"/>
      <c r="E3" s="73"/>
      <c r="F3" s="73"/>
      <c r="G3" s="73"/>
      <c r="H3" s="73"/>
      <c r="I3" s="64" t="s">
        <v>24</v>
      </c>
      <c r="J3" s="64"/>
      <c r="K3" s="64"/>
      <c r="L3" s="64"/>
      <c r="M3" s="64"/>
      <c r="N3" s="64"/>
      <c r="O3" s="64"/>
      <c r="R3" s="110" t="str">
        <f>S20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Z3" s="67" t="str">
        <f>"※「患者氏名」　"&amp;D3</f>
        <v>※「患者氏名」　</v>
      </c>
      <c r="AD3" s="39"/>
      <c r="AE3" s="39"/>
      <c r="AF3" s="39" t="str">
        <f t="shared" ref="AF3:AF6" si="0">DBCS(Z3)</f>
        <v>※「患者氏名」　</v>
      </c>
      <c r="AG3" s="39"/>
      <c r="AH3" s="39"/>
      <c r="AI3" s="39"/>
      <c r="AN3" s="39"/>
      <c r="AY3" s="39"/>
      <c r="AZ3" s="39"/>
      <c r="BB3" s="39" t="s">
        <v>38</v>
      </c>
      <c r="BK3" s="67" t="s">
        <v>42</v>
      </c>
    </row>
    <row r="4" spans="1:68" ht="25.5" customHeight="1" x14ac:dyDescent="0.15">
      <c r="C4" s="64" t="s">
        <v>3</v>
      </c>
      <c r="D4" s="44" t="s">
        <v>5</v>
      </c>
      <c r="E4" s="113"/>
      <c r="F4" s="113"/>
      <c r="G4" s="113"/>
      <c r="H4" s="45" t="s">
        <v>22</v>
      </c>
      <c r="I4" s="114"/>
      <c r="J4" s="114"/>
      <c r="K4" s="114"/>
      <c r="L4" s="114"/>
      <c r="M4" s="114"/>
      <c r="N4" s="114"/>
      <c r="O4" s="114"/>
      <c r="P4" s="114"/>
      <c r="R4" s="111"/>
      <c r="Z4" s="67" t="str">
        <f>"※「要介護度」　"&amp;AA4</f>
        <v>※「要介護度」　該当なし</v>
      </c>
      <c r="AA4" s="67" t="str">
        <f>AC4</f>
        <v>該当なし</v>
      </c>
      <c r="AB4" s="37">
        <v>8</v>
      </c>
      <c r="AC4" s="67" t="str">
        <f>CHOOSE(AB4,"要支援１","要支援２","要介護１","要介護２","要介護３","要介護４","要介護５","該当なし")</f>
        <v>該当なし</v>
      </c>
      <c r="AD4" s="39"/>
      <c r="AE4" s="39"/>
      <c r="AF4" s="39" t="str">
        <f t="shared" si="0"/>
        <v>※「要介護度」　該当なし</v>
      </c>
      <c r="AG4" s="39"/>
      <c r="AH4" s="39"/>
      <c r="AI4" s="39"/>
      <c r="AN4" s="39"/>
      <c r="AY4" s="39"/>
      <c r="AZ4" s="39"/>
      <c r="BA4" s="39"/>
      <c r="BB4" s="39" t="s">
        <v>38</v>
      </c>
      <c r="BK4" s="67" t="s">
        <v>42</v>
      </c>
    </row>
    <row r="5" spans="1:68" ht="25.5" customHeight="1" x14ac:dyDescent="0.15">
      <c r="C5" s="64" t="s">
        <v>4</v>
      </c>
      <c r="D5" s="6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R5" s="111"/>
      <c r="Z5" s="67" t="str">
        <f>"※「認知症の日常生活自立度」　"&amp;AA5</f>
        <v>※「認知症の日常生活自立度」　該当なし</v>
      </c>
      <c r="AA5" s="39" t="str">
        <f>AC5</f>
        <v>該当なし</v>
      </c>
      <c r="AB5" s="37">
        <v>10</v>
      </c>
      <c r="AC5" s="67" t="str">
        <f>CHOOSE(AB5,"I","II","IIa","IIb","III","IIIa","IIIb","IV","M","該当なし")</f>
        <v>該当なし</v>
      </c>
      <c r="AD5" s="39"/>
      <c r="AE5" s="39"/>
      <c r="AF5" s="39" t="str">
        <f t="shared" si="0"/>
        <v>※「認知症の日常生活自立度」　該当なし</v>
      </c>
      <c r="AG5" s="39"/>
      <c r="AH5" s="39"/>
      <c r="AI5" s="39"/>
      <c r="AN5" s="39"/>
      <c r="AY5" s="39"/>
      <c r="AZ5" s="39"/>
      <c r="BA5" s="39"/>
      <c r="BB5" s="39" t="s">
        <v>38</v>
      </c>
      <c r="BK5" s="67" t="s">
        <v>42</v>
      </c>
    </row>
    <row r="6" spans="1:68" ht="25.5" customHeight="1" x14ac:dyDescent="0.15">
      <c r="C6" s="64" t="s">
        <v>23</v>
      </c>
      <c r="D6" s="73">
        <f>患者1!D6</f>
        <v>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111"/>
      <c r="Z6" s="67" t="str">
        <f>"※「患者住所」　"&amp;D6</f>
        <v>※「患者住所」　0</v>
      </c>
      <c r="AD6" s="39"/>
      <c r="AE6" s="39"/>
      <c r="AF6" s="39" t="str">
        <f t="shared" si="0"/>
        <v>※「患者住所」　０</v>
      </c>
      <c r="AG6" s="39"/>
      <c r="AH6" s="39"/>
      <c r="AI6" s="39"/>
      <c r="AN6" s="39" t="b">
        <f>ISBLANK(D6)</f>
        <v>0</v>
      </c>
      <c r="AT6" s="67" t="str">
        <f>IF(AT5=TRUE,"２","")</f>
        <v/>
      </c>
      <c r="AU6" s="67" t="str">
        <f>IF(AU5=TRUE,"２ａ","")</f>
        <v/>
      </c>
      <c r="AV6" s="67" t="str">
        <f>IF(AV5=TRUE,"２ｂ","")</f>
        <v/>
      </c>
      <c r="AW6" s="67" t="str">
        <f>IF(AW5=TRUE,"３","")</f>
        <v/>
      </c>
      <c r="AX6" s="67" t="str">
        <f>IF(AX5=TRUE,"３ａ","")</f>
        <v/>
      </c>
      <c r="AY6" s="67" t="str">
        <f>IF(AY5=TRUE,"３ｂ","")</f>
        <v/>
      </c>
      <c r="AZ6" s="67" t="str">
        <f>IF(AZ5=TRUE,"４","")</f>
        <v/>
      </c>
      <c r="BA6" s="67" t="str">
        <f>IF(BA5=TRUE,"Ｍ","")</f>
        <v/>
      </c>
      <c r="BB6" s="39" t="s">
        <v>38</v>
      </c>
      <c r="BK6" s="67" t="s">
        <v>42</v>
      </c>
    </row>
    <row r="7" spans="1:68" ht="9" customHeight="1" x14ac:dyDescent="0.15">
      <c r="C7" s="6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R7" s="111"/>
      <c r="AD7" s="39"/>
      <c r="AE7" s="39"/>
      <c r="AF7" s="39"/>
      <c r="AG7" s="39"/>
      <c r="AH7" s="39"/>
      <c r="AI7" s="39"/>
      <c r="AN7" s="39"/>
      <c r="BB7" s="39" t="s">
        <v>38</v>
      </c>
      <c r="BG7" s="67" t="str">
        <f>IF(BG6=TRUE,"１","")</f>
        <v/>
      </c>
      <c r="BH7" s="67" t="str">
        <f>IF(BH6=TRUE,"２","")</f>
        <v/>
      </c>
      <c r="BI7" s="67" t="str">
        <f>IF(BI6=TRUE,"２ａ","")</f>
        <v/>
      </c>
      <c r="BJ7" s="67" t="str">
        <f>IF(BJ6=TRUE,"２ｂ","")</f>
        <v/>
      </c>
      <c r="BK7" s="67" t="s">
        <v>42</v>
      </c>
      <c r="BL7" s="63" t="str">
        <f>IF(BL6=TRUE,"３ａ","")</f>
        <v/>
      </c>
      <c r="BM7" s="63" t="str">
        <f>IF(BM6=TRUE,"３ｂ","")</f>
        <v/>
      </c>
      <c r="BN7" s="63" t="str">
        <f>IF(BN6=TRUE,"４","")</f>
        <v/>
      </c>
      <c r="BO7" s="63" t="str">
        <f>IF(BO6=TRUE,"Ｍ","")</f>
        <v/>
      </c>
      <c r="BP7" s="63" t="str">
        <f>IF(BP6=TRUE,"該当なし","")</f>
        <v/>
      </c>
    </row>
    <row r="8" spans="1:68" ht="25.5" customHeight="1" x14ac:dyDescent="0.15">
      <c r="C8" s="64" t="s">
        <v>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R8" s="111"/>
      <c r="AD8" s="39"/>
      <c r="AE8" s="39"/>
      <c r="AF8" s="39"/>
      <c r="AG8" s="39"/>
      <c r="AH8" s="39"/>
      <c r="AI8" s="39"/>
      <c r="AN8" s="39"/>
      <c r="BB8" s="39" t="s">
        <v>38</v>
      </c>
      <c r="BK8" s="67" t="s">
        <v>42</v>
      </c>
    </row>
    <row r="9" spans="1:68" ht="41.25" customHeight="1" x14ac:dyDescent="0.15"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R9" s="111"/>
      <c r="Z9" s="67" t="str">
        <f>"※「訪問診療が必要な理由」　"&amp;C9</f>
        <v>※「訪問診療が必要な理由」　</v>
      </c>
      <c r="AD9" s="39"/>
      <c r="AE9" s="39"/>
      <c r="AF9" s="39" t="str">
        <f t="shared" ref="AF9:AF10" si="1">DBCS(Z9)</f>
        <v>※「訪問診療が必要な理由」　</v>
      </c>
      <c r="AG9" s="39"/>
      <c r="AH9" s="39"/>
      <c r="AI9" s="39"/>
      <c r="AN9" s="39" t="b">
        <f>ISBLANK(C9)</f>
        <v>1</v>
      </c>
      <c r="BB9" s="39" t="s">
        <v>38</v>
      </c>
      <c r="BK9" s="67" t="s">
        <v>42</v>
      </c>
    </row>
    <row r="10" spans="1:68" ht="18" customHeight="1" x14ac:dyDescent="0.15">
      <c r="C10" s="64"/>
      <c r="D10" s="64"/>
      <c r="E10" s="64"/>
      <c r="F10" s="64"/>
      <c r="G10" s="64"/>
      <c r="H10" s="64"/>
      <c r="J10" s="47" t="s">
        <v>10</v>
      </c>
      <c r="K10" s="45">
        <f>患者1!K10</f>
        <v>0</v>
      </c>
      <c r="L10" s="45" t="s">
        <v>11</v>
      </c>
      <c r="M10" s="45">
        <f>患者1!M10</f>
        <v>0</v>
      </c>
      <c r="N10" s="45" t="s">
        <v>12</v>
      </c>
      <c r="O10" s="45">
        <f>患者1!O10</f>
        <v>0</v>
      </c>
      <c r="P10" s="45" t="s">
        <v>13</v>
      </c>
      <c r="R10" s="111"/>
      <c r="Z10" s="67" t="str">
        <f>"※「訪問診療を行った日」　"&amp;AA10</f>
        <v>※「訪問診療を行った日」　平成0年0月0日</v>
      </c>
      <c r="AA10" s="67" t="str">
        <f>J10&amp;K10&amp;L10&amp;M10&amp;N10&amp;O10&amp;P10</f>
        <v>平成0年0月0日</v>
      </c>
      <c r="AD10" s="39"/>
      <c r="AE10" s="39"/>
      <c r="AF10" s="39" t="str">
        <f t="shared" si="1"/>
        <v>※「訪問診療を行った日」　平成０年０月０日</v>
      </c>
      <c r="AG10" s="39"/>
      <c r="AH10" s="39"/>
      <c r="AI10" s="39"/>
      <c r="AN10" s="39"/>
      <c r="BB10" s="39" t="s">
        <v>38</v>
      </c>
      <c r="BK10" s="67" t="s">
        <v>42</v>
      </c>
    </row>
    <row r="11" spans="1:68" ht="10.5" customHeight="1" x14ac:dyDescent="0.15">
      <c r="C11" s="64"/>
      <c r="D11" s="64"/>
      <c r="E11" s="64"/>
      <c r="F11" s="64"/>
      <c r="G11" s="64"/>
      <c r="H11" s="64"/>
      <c r="J11" s="47"/>
      <c r="K11" s="64"/>
      <c r="L11" s="64"/>
      <c r="M11" s="64"/>
      <c r="N11" s="64"/>
      <c r="O11" s="64"/>
      <c r="P11" s="64"/>
      <c r="R11" s="111"/>
      <c r="AD11" s="39"/>
      <c r="AE11" s="39"/>
      <c r="AF11" s="39"/>
      <c r="AG11" s="39"/>
      <c r="AH11" s="39"/>
      <c r="AI11" s="39"/>
      <c r="AN11" s="39"/>
      <c r="BB11" s="39" t="s">
        <v>38</v>
      </c>
      <c r="BK11" s="67" t="s">
        <v>42</v>
      </c>
    </row>
    <row r="12" spans="1:68" ht="16.5" customHeight="1" x14ac:dyDescent="0.15">
      <c r="B12" s="48"/>
      <c r="C12" s="116" t="s">
        <v>7</v>
      </c>
      <c r="D12" s="118" t="s">
        <v>8</v>
      </c>
      <c r="E12" s="118"/>
      <c r="F12" s="119"/>
      <c r="G12" s="49"/>
      <c r="H12" s="104" t="s">
        <v>9</v>
      </c>
      <c r="I12" s="105"/>
      <c r="J12" s="108" t="s">
        <v>15</v>
      </c>
      <c r="K12" s="104"/>
      <c r="L12" s="104"/>
      <c r="M12" s="104"/>
      <c r="N12" s="105"/>
      <c r="O12" s="104" t="s">
        <v>17</v>
      </c>
      <c r="P12" s="105"/>
      <c r="R12" s="111"/>
      <c r="Z12" s="67" t="s">
        <v>25</v>
      </c>
      <c r="AA12" s="67" t="s">
        <v>26</v>
      </c>
      <c r="AB12" s="67" t="s">
        <v>27</v>
      </c>
      <c r="AC12" s="67" t="s">
        <v>28</v>
      </c>
      <c r="AD12" s="39"/>
      <c r="AE12" s="39"/>
      <c r="AF12" s="39" t="str">
        <f t="shared" ref="AF12:AI12" si="2">DBCS(Z12)</f>
        <v>※「患者氏名（同一建物居住者）」　</v>
      </c>
      <c r="AG12" s="39" t="str">
        <f t="shared" si="2"/>
        <v>※「診療時間（開始時刻及び終了時間）」　</v>
      </c>
      <c r="AH12" s="39" t="str">
        <f t="shared" si="2"/>
        <v>※「診療場所」　</v>
      </c>
      <c r="AI12" s="39" t="str">
        <f t="shared" si="2"/>
        <v>※「在宅訪問診療料２、往診料」　</v>
      </c>
      <c r="AN12" s="39"/>
      <c r="BB12" s="39" t="s">
        <v>38</v>
      </c>
      <c r="BK12" s="67" t="s">
        <v>42</v>
      </c>
    </row>
    <row r="13" spans="1:68" x14ac:dyDescent="0.15">
      <c r="B13" s="48"/>
      <c r="C13" s="117"/>
      <c r="D13" s="106" t="s">
        <v>14</v>
      </c>
      <c r="E13" s="106"/>
      <c r="F13" s="107"/>
      <c r="G13" s="66"/>
      <c r="H13" s="106"/>
      <c r="I13" s="107"/>
      <c r="J13" s="109" t="s">
        <v>16</v>
      </c>
      <c r="K13" s="106"/>
      <c r="L13" s="106"/>
      <c r="M13" s="106"/>
      <c r="N13" s="107"/>
      <c r="O13" s="106"/>
      <c r="P13" s="107"/>
      <c r="R13" s="111"/>
      <c r="AD13" s="39"/>
      <c r="AE13" s="39"/>
      <c r="AF13" s="39"/>
      <c r="AG13" s="39"/>
      <c r="AH13" s="39"/>
      <c r="AI13" s="39"/>
      <c r="AN13" s="39" t="s">
        <v>39</v>
      </c>
      <c r="AO13" s="67" t="s">
        <v>40</v>
      </c>
      <c r="AT13" s="67" t="s">
        <v>29</v>
      </c>
      <c r="AU13" s="67" t="s">
        <v>32</v>
      </c>
      <c r="AV13" s="67" t="s">
        <v>33</v>
      </c>
      <c r="BB13" s="39" t="s">
        <v>38</v>
      </c>
      <c r="BK13" s="67" t="s">
        <v>42</v>
      </c>
    </row>
    <row r="14" spans="1:68" ht="22.5" customHeight="1" x14ac:dyDescent="0.15">
      <c r="A14" s="58">
        <v>1</v>
      </c>
      <c r="B14" s="48"/>
      <c r="C14" s="21" t="str">
        <f>IF(患者1!AN14&lt;&gt;TRUE,患者1!C14,"")</f>
        <v/>
      </c>
      <c r="D14" s="22" t="str">
        <f>IF(患者1!AN14&lt;&gt;TRUE,患者1!D14,"")</f>
        <v/>
      </c>
      <c r="E14" s="23" t="s">
        <v>35</v>
      </c>
      <c r="F14" s="24" t="str">
        <f>IF(患者1!AN14&lt;&gt;TRUE,患者1!F14,"")</f>
        <v/>
      </c>
      <c r="G14" s="25"/>
      <c r="H14" s="96" t="str">
        <f>IF(患者1!AN14&lt;&gt;TRUE,患者1!H14,"")</f>
        <v/>
      </c>
      <c r="I14" s="97"/>
      <c r="J14" s="98"/>
      <c r="K14" s="99"/>
      <c r="L14" s="99"/>
      <c r="M14" s="99"/>
      <c r="N14" s="100"/>
      <c r="O14" s="98"/>
      <c r="P14" s="100"/>
      <c r="R14" s="111"/>
      <c r="AD14" s="39"/>
      <c r="AE14" s="39"/>
      <c r="AF14" s="39"/>
      <c r="AG14" s="39"/>
      <c r="AH14" s="39"/>
      <c r="AI14" s="39"/>
      <c r="AN14" s="39" t="b">
        <f>ISBLANK(C14)</f>
        <v>0</v>
      </c>
      <c r="AO14" s="67" t="b">
        <f>ISBLANK(H14)</f>
        <v>0</v>
      </c>
      <c r="AR14" s="67" t="b">
        <f t="shared" ref="AR14:AR33" si="3">ISBLANK(C14)</f>
        <v>0</v>
      </c>
      <c r="AU14" s="39" t="b">
        <f>患者1!AU14</f>
        <v>0</v>
      </c>
      <c r="AV14" s="39" t="b">
        <f>患者1!AV14</f>
        <v>0</v>
      </c>
      <c r="AW14" s="67" t="str">
        <f>IF(AU14=TRUE,"在宅患者訪問診療料２","")</f>
        <v/>
      </c>
      <c r="AX14" s="67" t="str">
        <f>IF(AV14=TRUE,"往診料","")</f>
        <v/>
      </c>
      <c r="AZ14" s="67">
        <f>IF(AN14&lt;&gt;TRUE,1,0)</f>
        <v>1</v>
      </c>
      <c r="BA14" s="39">
        <f>IF(AO14&lt;&gt;TRUE,1,0)</f>
        <v>1</v>
      </c>
      <c r="BB14" s="39" t="s">
        <v>38</v>
      </c>
      <c r="BK14" s="67" t="s">
        <v>42</v>
      </c>
    </row>
    <row r="15" spans="1:68" ht="22.5" customHeight="1" x14ac:dyDescent="0.15">
      <c r="A15" s="58">
        <v>2</v>
      </c>
      <c r="B15" s="48"/>
      <c r="C15" s="21" t="str">
        <f>IF(患者1!AN15&lt;&gt;TRUE,患者1!C15,"")</f>
        <v/>
      </c>
      <c r="D15" s="22" t="str">
        <f>IF(患者1!AN15&lt;&gt;TRUE,患者1!D15,"")</f>
        <v/>
      </c>
      <c r="E15" s="23" t="s">
        <v>35</v>
      </c>
      <c r="F15" s="24" t="str">
        <f>IF(患者1!AN15&lt;&gt;TRUE,患者1!F15,"")</f>
        <v/>
      </c>
      <c r="G15" s="25"/>
      <c r="H15" s="96" t="str">
        <f>IF(患者1!AN15&lt;&gt;TRUE,患者1!H15,"")</f>
        <v/>
      </c>
      <c r="I15" s="97"/>
      <c r="J15" s="98"/>
      <c r="K15" s="99"/>
      <c r="L15" s="99"/>
      <c r="M15" s="99"/>
      <c r="N15" s="100"/>
      <c r="O15" s="98"/>
      <c r="P15" s="100"/>
      <c r="R15" s="111"/>
      <c r="AD15" s="39"/>
      <c r="AE15" s="39"/>
      <c r="AF15" s="39"/>
      <c r="AG15" s="39"/>
      <c r="AH15" s="39"/>
      <c r="AI15" s="39"/>
      <c r="AN15" s="39" t="b">
        <f t="shared" ref="AN15:AN33" si="4">ISBLANK(C15)</f>
        <v>0</v>
      </c>
      <c r="AO15" s="67" t="b">
        <f t="shared" ref="AO15:AO33" si="5">ISBLANK(H15)</f>
        <v>0</v>
      </c>
      <c r="AR15" s="67" t="b">
        <f t="shared" si="3"/>
        <v>0</v>
      </c>
      <c r="AU15" s="39" t="b">
        <f>患者1!AU15</f>
        <v>0</v>
      </c>
      <c r="AV15" s="39" t="b">
        <f>患者1!AV15</f>
        <v>0</v>
      </c>
      <c r="AW15" s="67" t="str">
        <f t="shared" ref="AW15:AW33" si="6">IF(AU15=TRUE,"在宅患者訪問診療料２","")</f>
        <v/>
      </c>
      <c r="AX15" s="67" t="str">
        <f t="shared" ref="AX15:AX18" si="7">IF(AV15=TRUE,"往診料","")</f>
        <v/>
      </c>
      <c r="AZ15" s="39">
        <f t="shared" ref="AZ15:BA33" si="8">IF(AN15&lt;&gt;TRUE,1,0)</f>
        <v>1</v>
      </c>
      <c r="BA15" s="39">
        <f t="shared" si="8"/>
        <v>1</v>
      </c>
      <c r="BB15" s="39" t="s">
        <v>38</v>
      </c>
      <c r="BK15" s="67" t="s">
        <v>42</v>
      </c>
    </row>
    <row r="16" spans="1:68" ht="22.5" customHeight="1" x14ac:dyDescent="0.15">
      <c r="A16" s="58">
        <v>3</v>
      </c>
      <c r="B16" s="48"/>
      <c r="C16" s="21" t="str">
        <f>IF(患者1!AN16&lt;&gt;TRUE,患者1!C16,"")</f>
        <v/>
      </c>
      <c r="D16" s="22" t="str">
        <f>IF(患者1!AN16&lt;&gt;TRUE,患者1!D16,"")</f>
        <v/>
      </c>
      <c r="E16" s="23" t="s">
        <v>35</v>
      </c>
      <c r="F16" s="24" t="str">
        <f>IF(患者1!AN16&lt;&gt;TRUE,患者1!F16,"")</f>
        <v/>
      </c>
      <c r="G16" s="25"/>
      <c r="H16" s="96" t="str">
        <f>IF(患者1!AN16&lt;&gt;TRUE,患者1!H16,"")</f>
        <v/>
      </c>
      <c r="I16" s="97"/>
      <c r="J16" s="98"/>
      <c r="K16" s="99"/>
      <c r="L16" s="99"/>
      <c r="M16" s="99"/>
      <c r="N16" s="100"/>
      <c r="O16" s="98"/>
      <c r="P16" s="100"/>
      <c r="R16" s="111"/>
      <c r="AD16" s="39"/>
      <c r="AE16" s="39"/>
      <c r="AF16" s="39"/>
      <c r="AG16" s="39"/>
      <c r="AH16" s="39"/>
      <c r="AI16" s="39"/>
      <c r="AN16" s="39" t="b">
        <f t="shared" si="4"/>
        <v>0</v>
      </c>
      <c r="AO16" s="67" t="b">
        <f t="shared" si="5"/>
        <v>0</v>
      </c>
      <c r="AR16" s="67" t="b">
        <f t="shared" si="3"/>
        <v>0</v>
      </c>
      <c r="AU16" s="39" t="b">
        <f>患者1!AU16</f>
        <v>0</v>
      </c>
      <c r="AV16" s="39" t="b">
        <f>患者1!AV16</f>
        <v>0</v>
      </c>
      <c r="AW16" s="67" t="str">
        <f t="shared" si="6"/>
        <v/>
      </c>
      <c r="AX16" s="67" t="str">
        <f t="shared" si="7"/>
        <v/>
      </c>
      <c r="AZ16" s="39">
        <f t="shared" si="8"/>
        <v>1</v>
      </c>
      <c r="BA16" s="39">
        <f t="shared" si="8"/>
        <v>1</v>
      </c>
      <c r="BB16" s="39" t="s">
        <v>38</v>
      </c>
      <c r="BK16" s="67" t="s">
        <v>42</v>
      </c>
    </row>
    <row r="17" spans="1:63" s="67" customFormat="1" ht="22.5" customHeight="1" x14ac:dyDescent="0.15">
      <c r="A17" s="58">
        <v>4</v>
      </c>
      <c r="B17" s="48"/>
      <c r="C17" s="21" t="str">
        <f>IF(患者1!AN17&lt;&gt;TRUE,患者1!C17,"")</f>
        <v/>
      </c>
      <c r="D17" s="22" t="str">
        <f>IF(患者1!AN17&lt;&gt;TRUE,患者1!D17,"")</f>
        <v/>
      </c>
      <c r="E17" s="23" t="s">
        <v>35</v>
      </c>
      <c r="F17" s="24" t="str">
        <f>IF(患者1!AN17&lt;&gt;TRUE,患者1!F17,"")</f>
        <v/>
      </c>
      <c r="G17" s="25"/>
      <c r="H17" s="96" t="str">
        <f>IF(患者1!AN17&lt;&gt;TRUE,患者1!H17,"")</f>
        <v/>
      </c>
      <c r="I17" s="97"/>
      <c r="J17" s="98"/>
      <c r="K17" s="99"/>
      <c r="L17" s="99"/>
      <c r="M17" s="99"/>
      <c r="N17" s="100"/>
      <c r="O17" s="98"/>
      <c r="P17" s="100"/>
      <c r="Q17" s="63"/>
      <c r="R17" s="111"/>
      <c r="S17" s="63"/>
      <c r="T17" s="63"/>
      <c r="U17" s="63"/>
      <c r="V17" s="63"/>
      <c r="W17" s="63"/>
      <c r="X17" s="63"/>
      <c r="Y17" s="63"/>
      <c r="AD17" s="39"/>
      <c r="AE17" s="39"/>
      <c r="AF17" s="39"/>
      <c r="AG17" s="39"/>
      <c r="AH17" s="39"/>
      <c r="AI17" s="39"/>
      <c r="AN17" s="39" t="b">
        <f t="shared" si="4"/>
        <v>0</v>
      </c>
      <c r="AO17" s="67" t="b">
        <f t="shared" si="5"/>
        <v>0</v>
      </c>
      <c r="AR17" s="67" t="b">
        <f t="shared" si="3"/>
        <v>0</v>
      </c>
      <c r="AU17" s="39" t="b">
        <f>患者1!AU17</f>
        <v>0</v>
      </c>
      <c r="AV17" s="39" t="b">
        <f>患者1!AV17</f>
        <v>0</v>
      </c>
      <c r="AW17" s="67" t="str">
        <f t="shared" si="6"/>
        <v/>
      </c>
      <c r="AX17" s="67" t="str">
        <f t="shared" si="7"/>
        <v/>
      </c>
      <c r="AZ17" s="39">
        <f t="shared" si="8"/>
        <v>1</v>
      </c>
      <c r="BA17" s="39">
        <f t="shared" si="8"/>
        <v>1</v>
      </c>
      <c r="BB17" s="39" t="s">
        <v>38</v>
      </c>
      <c r="BK17" s="67" t="s">
        <v>42</v>
      </c>
    </row>
    <row r="18" spans="1:63" s="67" customFormat="1" ht="22.5" customHeight="1" x14ac:dyDescent="0.15">
      <c r="A18" s="58">
        <v>5</v>
      </c>
      <c r="B18" s="48"/>
      <c r="C18" s="21" t="str">
        <f>IF(患者1!AN18&lt;&gt;TRUE,患者1!C18,"")</f>
        <v/>
      </c>
      <c r="D18" s="22" t="str">
        <f>IF(患者1!AN18&lt;&gt;TRUE,患者1!D18,"")</f>
        <v/>
      </c>
      <c r="E18" s="23" t="s">
        <v>35</v>
      </c>
      <c r="F18" s="24" t="str">
        <f>IF(患者1!AN18&lt;&gt;TRUE,患者1!F18,"")</f>
        <v/>
      </c>
      <c r="G18" s="25"/>
      <c r="H18" s="96" t="str">
        <f>IF(患者1!AN18&lt;&gt;TRUE,患者1!H18,"")</f>
        <v/>
      </c>
      <c r="I18" s="97"/>
      <c r="J18" s="98"/>
      <c r="K18" s="99"/>
      <c r="L18" s="99"/>
      <c r="M18" s="99"/>
      <c r="N18" s="100"/>
      <c r="O18" s="98"/>
      <c r="P18" s="100"/>
      <c r="Q18" s="63"/>
      <c r="R18" s="111"/>
      <c r="S18" s="63"/>
      <c r="T18" s="63"/>
      <c r="U18" s="63"/>
      <c r="V18" s="63"/>
      <c r="W18" s="63"/>
      <c r="X18" s="63"/>
      <c r="Y18" s="63"/>
      <c r="AD18" s="39"/>
      <c r="AE18" s="39"/>
      <c r="AF18" s="39"/>
      <c r="AG18" s="39"/>
      <c r="AH18" s="39"/>
      <c r="AI18" s="39"/>
      <c r="AN18" s="39" t="b">
        <f t="shared" si="4"/>
        <v>0</v>
      </c>
      <c r="AO18" s="67" t="b">
        <f t="shared" si="5"/>
        <v>0</v>
      </c>
      <c r="AR18" s="67" t="b">
        <f t="shared" si="3"/>
        <v>0</v>
      </c>
      <c r="AU18" s="39" t="b">
        <f>患者1!AU18</f>
        <v>0</v>
      </c>
      <c r="AV18" s="39" t="b">
        <f>患者1!AV18</f>
        <v>0</v>
      </c>
      <c r="AW18" s="67" t="str">
        <f t="shared" si="6"/>
        <v/>
      </c>
      <c r="AX18" s="67" t="str">
        <f t="shared" si="7"/>
        <v/>
      </c>
      <c r="AZ18" s="39">
        <f t="shared" si="8"/>
        <v>1</v>
      </c>
      <c r="BA18" s="39">
        <f t="shared" si="8"/>
        <v>1</v>
      </c>
      <c r="BB18" s="39" t="s">
        <v>38</v>
      </c>
      <c r="BK18" s="67" t="s">
        <v>42</v>
      </c>
    </row>
    <row r="19" spans="1:63" s="67" customFormat="1" ht="22.5" customHeight="1" x14ac:dyDescent="0.15">
      <c r="A19" s="58">
        <v>6</v>
      </c>
      <c r="B19" s="48"/>
      <c r="C19" s="21" t="str">
        <f>IF(患者1!AN19&lt;&gt;TRUE,患者1!C19,"")</f>
        <v/>
      </c>
      <c r="D19" s="22" t="str">
        <f>IF(患者1!AN19&lt;&gt;TRUE,患者1!D19,"")</f>
        <v/>
      </c>
      <c r="E19" s="23" t="s">
        <v>35</v>
      </c>
      <c r="F19" s="24" t="str">
        <f>IF(患者1!AN19&lt;&gt;TRUE,患者1!F19,"")</f>
        <v/>
      </c>
      <c r="G19" s="25"/>
      <c r="H19" s="96" t="str">
        <f>IF(患者1!AN19&lt;&gt;TRUE,患者1!H19,"")</f>
        <v/>
      </c>
      <c r="I19" s="97"/>
      <c r="J19" s="98"/>
      <c r="K19" s="99"/>
      <c r="L19" s="99"/>
      <c r="M19" s="99"/>
      <c r="N19" s="100"/>
      <c r="O19" s="98"/>
      <c r="P19" s="100"/>
      <c r="Q19" s="63"/>
      <c r="R19" s="112"/>
      <c r="S19" s="63"/>
      <c r="T19" s="63"/>
      <c r="U19" s="63"/>
      <c r="V19" s="63"/>
      <c r="W19" s="63"/>
      <c r="X19" s="63"/>
      <c r="Y19" s="63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 t="b">
        <f t="shared" si="4"/>
        <v>0</v>
      </c>
      <c r="AO19" s="67" t="b">
        <f t="shared" si="5"/>
        <v>0</v>
      </c>
      <c r="AR19" s="67" t="b">
        <f t="shared" si="3"/>
        <v>0</v>
      </c>
      <c r="AU19" s="39" t="b">
        <f>患者1!AU19</f>
        <v>0</v>
      </c>
      <c r="AV19" s="39" t="b">
        <f>患者1!AV19</f>
        <v>0</v>
      </c>
      <c r="AW19" s="67" t="str">
        <f t="shared" si="6"/>
        <v/>
      </c>
      <c r="AZ19" s="39">
        <f t="shared" si="8"/>
        <v>1</v>
      </c>
      <c r="BA19" s="39">
        <f t="shared" si="8"/>
        <v>1</v>
      </c>
      <c r="BB19" s="39" t="s">
        <v>38</v>
      </c>
      <c r="BK19" s="67" t="s">
        <v>42</v>
      </c>
    </row>
    <row r="20" spans="1:63" s="67" customFormat="1" ht="22.5" customHeight="1" x14ac:dyDescent="0.15">
      <c r="A20" s="58">
        <v>7</v>
      </c>
      <c r="B20" s="48"/>
      <c r="C20" s="21" t="str">
        <f>IF(患者1!AN20&lt;&gt;TRUE,患者1!C20,"")</f>
        <v/>
      </c>
      <c r="D20" s="22" t="str">
        <f>IF(患者1!AN20&lt;&gt;TRUE,患者1!D20,"")</f>
        <v/>
      </c>
      <c r="E20" s="23" t="s">
        <v>35</v>
      </c>
      <c r="F20" s="24" t="str">
        <f>IF(患者1!AN20&lt;&gt;TRUE,患者1!F20,"")</f>
        <v/>
      </c>
      <c r="G20" s="25"/>
      <c r="H20" s="96" t="str">
        <f>IF(患者1!AN20&lt;&gt;TRUE,患者1!H20,"")</f>
        <v/>
      </c>
      <c r="I20" s="97"/>
      <c r="J20" s="98"/>
      <c r="K20" s="99"/>
      <c r="L20" s="99"/>
      <c r="M20" s="99"/>
      <c r="N20" s="100"/>
      <c r="O20" s="98"/>
      <c r="P20" s="100"/>
      <c r="Q20" s="63"/>
      <c r="R20" s="63"/>
      <c r="S20" s="63" t="str">
        <f>AF47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T20" s="63" t="s">
        <v>37</v>
      </c>
      <c r="U20" s="63"/>
      <c r="V20" s="63"/>
      <c r="W20" s="63"/>
      <c r="X20" s="63"/>
      <c r="Y20" s="63" t="s">
        <v>36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 t="b">
        <f t="shared" si="4"/>
        <v>0</v>
      </c>
      <c r="AO20" s="67" t="b">
        <f t="shared" si="5"/>
        <v>0</v>
      </c>
      <c r="AR20" s="67" t="b">
        <f t="shared" si="3"/>
        <v>0</v>
      </c>
      <c r="AU20" s="39" t="b">
        <f>患者1!AU20</f>
        <v>0</v>
      </c>
      <c r="AV20" s="39" t="b">
        <f>患者1!AV20</f>
        <v>0</v>
      </c>
      <c r="AW20" s="67" t="str">
        <f t="shared" si="6"/>
        <v/>
      </c>
      <c r="AY20" s="39"/>
      <c r="AZ20" s="39">
        <f t="shared" si="8"/>
        <v>1</v>
      </c>
      <c r="BA20" s="39">
        <f t="shared" si="8"/>
        <v>1</v>
      </c>
      <c r="BB20" s="39" t="s">
        <v>38</v>
      </c>
      <c r="BK20" s="67" t="s">
        <v>42</v>
      </c>
    </row>
    <row r="21" spans="1:63" s="67" customFormat="1" ht="22.5" customHeight="1" x14ac:dyDescent="0.15">
      <c r="A21" s="58">
        <v>8</v>
      </c>
      <c r="B21" s="48"/>
      <c r="C21" s="21" t="str">
        <f>IF(患者1!AN21&lt;&gt;TRUE,患者1!C21,"")</f>
        <v/>
      </c>
      <c r="D21" s="22" t="str">
        <f>IF(患者1!AN21&lt;&gt;TRUE,患者1!D21,"")</f>
        <v/>
      </c>
      <c r="E21" s="23" t="s">
        <v>35</v>
      </c>
      <c r="F21" s="24" t="str">
        <f>IF(患者1!AN21&lt;&gt;TRUE,患者1!F21,"")</f>
        <v/>
      </c>
      <c r="G21" s="25"/>
      <c r="H21" s="96" t="str">
        <f>IF(患者1!AN21&lt;&gt;TRUE,患者1!H21,"")</f>
        <v/>
      </c>
      <c r="I21" s="97"/>
      <c r="J21" s="98"/>
      <c r="K21" s="99"/>
      <c r="L21" s="99"/>
      <c r="M21" s="99"/>
      <c r="N21" s="100"/>
      <c r="O21" s="98"/>
      <c r="P21" s="100"/>
      <c r="Q21" s="63"/>
      <c r="R21" s="45" t="s">
        <v>31</v>
      </c>
      <c r="S21" s="63"/>
      <c r="T21" s="63"/>
      <c r="U21" s="63"/>
      <c r="V21" s="63"/>
      <c r="W21" s="63"/>
      <c r="X21" s="63"/>
      <c r="Y21" s="63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 t="b">
        <f t="shared" si="4"/>
        <v>0</v>
      </c>
      <c r="AO21" s="67" t="b">
        <f t="shared" si="5"/>
        <v>0</v>
      </c>
      <c r="AR21" s="67" t="b">
        <f t="shared" si="3"/>
        <v>0</v>
      </c>
      <c r="AU21" s="39" t="b">
        <f>患者1!AU21</f>
        <v>0</v>
      </c>
      <c r="AV21" s="39" t="b">
        <f>患者1!AV21</f>
        <v>0</v>
      </c>
      <c r="AW21" s="67" t="str">
        <f t="shared" si="6"/>
        <v/>
      </c>
      <c r="AY21" s="39"/>
      <c r="AZ21" s="39">
        <f t="shared" si="8"/>
        <v>1</v>
      </c>
      <c r="BA21" s="39">
        <f t="shared" si="8"/>
        <v>1</v>
      </c>
      <c r="BB21" s="39" t="s">
        <v>38</v>
      </c>
      <c r="BK21" s="67" t="s">
        <v>42</v>
      </c>
    </row>
    <row r="22" spans="1:63" s="67" customFormat="1" ht="22.5" customHeight="1" x14ac:dyDescent="0.15">
      <c r="A22" s="58">
        <v>9</v>
      </c>
      <c r="B22" s="48"/>
      <c r="C22" s="21" t="str">
        <f>IF(患者1!AN22&lt;&gt;TRUE,患者1!C22,"")</f>
        <v/>
      </c>
      <c r="D22" s="22" t="str">
        <f>IF(患者1!AN22&lt;&gt;TRUE,患者1!D22,"")</f>
        <v/>
      </c>
      <c r="E22" s="23" t="s">
        <v>35</v>
      </c>
      <c r="F22" s="24" t="str">
        <f>IF(患者1!AN22&lt;&gt;TRUE,患者1!F22,"")</f>
        <v/>
      </c>
      <c r="G22" s="25"/>
      <c r="H22" s="96" t="str">
        <f>IF(患者1!AN22&lt;&gt;TRUE,患者1!H22,"")</f>
        <v/>
      </c>
      <c r="I22" s="97"/>
      <c r="J22" s="98"/>
      <c r="K22" s="99"/>
      <c r="L22" s="99"/>
      <c r="M22" s="99"/>
      <c r="N22" s="100"/>
      <c r="O22" s="98"/>
      <c r="P22" s="100"/>
      <c r="Q22" s="63"/>
      <c r="R22" s="63"/>
      <c r="S22" s="63"/>
      <c r="T22" s="63"/>
      <c r="U22" s="63"/>
      <c r="V22" s="63"/>
      <c r="W22" s="63"/>
      <c r="X22" s="63"/>
      <c r="Y22" s="63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 t="b">
        <f t="shared" si="4"/>
        <v>0</v>
      </c>
      <c r="AO22" s="67" t="b">
        <f t="shared" si="5"/>
        <v>0</v>
      </c>
      <c r="AR22" s="67" t="b">
        <f t="shared" si="3"/>
        <v>0</v>
      </c>
      <c r="AU22" s="39" t="b">
        <f>患者1!AU22</f>
        <v>0</v>
      </c>
      <c r="AV22" s="39" t="b">
        <f>患者1!AV22</f>
        <v>0</v>
      </c>
      <c r="AW22" s="67" t="str">
        <f t="shared" si="6"/>
        <v/>
      </c>
      <c r="AY22" s="39"/>
      <c r="AZ22" s="39">
        <f t="shared" si="8"/>
        <v>1</v>
      </c>
      <c r="BA22" s="39">
        <f t="shared" si="8"/>
        <v>1</v>
      </c>
      <c r="BB22" s="39" t="s">
        <v>38</v>
      </c>
      <c r="BK22" s="67" t="s">
        <v>42</v>
      </c>
    </row>
    <row r="23" spans="1:63" s="67" customFormat="1" ht="22.5" customHeight="1" x14ac:dyDescent="0.15">
      <c r="A23" s="58">
        <v>10</v>
      </c>
      <c r="B23" s="48"/>
      <c r="C23" s="21" t="str">
        <f>IF(患者1!AN23&lt;&gt;TRUE,患者1!C23,"")</f>
        <v/>
      </c>
      <c r="D23" s="22" t="str">
        <f>IF(患者1!AN23&lt;&gt;TRUE,患者1!D23,"")</f>
        <v/>
      </c>
      <c r="E23" s="23" t="s">
        <v>35</v>
      </c>
      <c r="F23" s="24" t="str">
        <f>IF(患者1!AN23&lt;&gt;TRUE,患者1!F23,"")</f>
        <v/>
      </c>
      <c r="G23" s="25"/>
      <c r="H23" s="96" t="str">
        <f>IF(患者1!AN23&lt;&gt;TRUE,患者1!H23,"")</f>
        <v/>
      </c>
      <c r="I23" s="97"/>
      <c r="J23" s="98"/>
      <c r="K23" s="99"/>
      <c r="L23" s="99"/>
      <c r="M23" s="99"/>
      <c r="N23" s="100"/>
      <c r="O23" s="98"/>
      <c r="P23" s="100"/>
      <c r="Q23" s="63"/>
      <c r="R23" s="59" t="s">
        <v>44</v>
      </c>
      <c r="S23" s="63"/>
      <c r="T23" s="63"/>
      <c r="U23" s="63"/>
      <c r="V23" s="63"/>
      <c r="W23" s="63"/>
      <c r="X23" s="63"/>
      <c r="Y23" s="63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 t="b">
        <f t="shared" si="4"/>
        <v>0</v>
      </c>
      <c r="AO23" s="67" t="b">
        <f t="shared" si="5"/>
        <v>0</v>
      </c>
      <c r="AR23" s="67" t="b">
        <f t="shared" si="3"/>
        <v>0</v>
      </c>
      <c r="AU23" s="39" t="b">
        <f>患者1!AU23</f>
        <v>0</v>
      </c>
      <c r="AV23" s="39" t="b">
        <f>患者1!AV23</f>
        <v>0</v>
      </c>
      <c r="AW23" s="67" t="str">
        <f t="shared" si="6"/>
        <v/>
      </c>
      <c r="AY23" s="39"/>
      <c r="AZ23" s="39">
        <f t="shared" si="8"/>
        <v>1</v>
      </c>
      <c r="BA23" s="39">
        <f t="shared" si="8"/>
        <v>1</v>
      </c>
      <c r="BB23" s="39" t="s">
        <v>38</v>
      </c>
      <c r="BK23" s="67" t="s">
        <v>42</v>
      </c>
    </row>
    <row r="24" spans="1:63" s="67" customFormat="1" ht="22.5" customHeight="1" x14ac:dyDescent="0.15">
      <c r="A24" s="58">
        <v>11</v>
      </c>
      <c r="B24" s="48"/>
      <c r="C24" s="21" t="str">
        <f>IF(患者1!AN24&lt;&gt;TRUE,患者1!C24,"")</f>
        <v/>
      </c>
      <c r="D24" s="22" t="str">
        <f>IF(患者1!AN24&lt;&gt;TRUE,患者1!D24,"")</f>
        <v/>
      </c>
      <c r="E24" s="23" t="s">
        <v>35</v>
      </c>
      <c r="F24" s="24" t="str">
        <f>IF(患者1!AN24&lt;&gt;TRUE,患者1!F24,"")</f>
        <v/>
      </c>
      <c r="G24" s="25"/>
      <c r="H24" s="96" t="str">
        <f>IF(患者1!AN24&lt;&gt;TRUE,患者1!H24,"")</f>
        <v/>
      </c>
      <c r="I24" s="97"/>
      <c r="J24" s="98"/>
      <c r="K24" s="99"/>
      <c r="L24" s="99"/>
      <c r="M24" s="99"/>
      <c r="N24" s="100"/>
      <c r="O24" s="98"/>
      <c r="P24" s="100"/>
      <c r="Q24" s="63"/>
      <c r="R24" s="63"/>
      <c r="S24" s="63"/>
      <c r="T24" s="63"/>
      <c r="U24" s="63"/>
      <c r="V24" s="63"/>
      <c r="W24" s="63"/>
      <c r="X24" s="63"/>
      <c r="Y24" s="63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 t="b">
        <f t="shared" si="4"/>
        <v>0</v>
      </c>
      <c r="AO24" s="67" t="b">
        <f t="shared" si="5"/>
        <v>0</v>
      </c>
      <c r="AR24" s="67" t="b">
        <f t="shared" si="3"/>
        <v>0</v>
      </c>
      <c r="AU24" s="39" t="b">
        <f>患者1!AU24</f>
        <v>0</v>
      </c>
      <c r="AV24" s="39" t="b">
        <f>患者1!AV24</f>
        <v>0</v>
      </c>
      <c r="AW24" s="67" t="str">
        <f t="shared" si="6"/>
        <v/>
      </c>
      <c r="AY24" s="39"/>
      <c r="AZ24" s="39">
        <f t="shared" si="8"/>
        <v>1</v>
      </c>
      <c r="BA24" s="39">
        <f t="shared" si="8"/>
        <v>1</v>
      </c>
      <c r="BB24" s="39" t="s">
        <v>38</v>
      </c>
      <c r="BK24" s="67" t="s">
        <v>42</v>
      </c>
    </row>
    <row r="25" spans="1:63" s="67" customFormat="1" ht="22.5" customHeight="1" x14ac:dyDescent="0.15">
      <c r="A25" s="58">
        <v>12</v>
      </c>
      <c r="B25" s="48"/>
      <c r="C25" s="21" t="str">
        <f>IF(患者1!AN25&lt;&gt;TRUE,患者1!C25,"")</f>
        <v/>
      </c>
      <c r="D25" s="22" t="str">
        <f>IF(患者1!AN25&lt;&gt;TRUE,患者1!D25,"")</f>
        <v/>
      </c>
      <c r="E25" s="23" t="s">
        <v>35</v>
      </c>
      <c r="F25" s="24" t="str">
        <f>IF(患者1!AN25&lt;&gt;TRUE,患者1!F25,"")</f>
        <v/>
      </c>
      <c r="G25" s="25"/>
      <c r="H25" s="96" t="str">
        <f>IF(患者1!AN25&lt;&gt;TRUE,患者1!H25,"")</f>
        <v/>
      </c>
      <c r="I25" s="97"/>
      <c r="J25" s="98"/>
      <c r="K25" s="99"/>
      <c r="L25" s="99"/>
      <c r="M25" s="99"/>
      <c r="N25" s="100"/>
      <c r="O25" s="98"/>
      <c r="P25" s="100"/>
      <c r="Q25" s="63"/>
      <c r="R25" s="63"/>
      <c r="S25" s="63"/>
      <c r="T25" s="63"/>
      <c r="U25" s="63"/>
      <c r="V25" s="63"/>
      <c r="W25" s="63"/>
      <c r="X25" s="63"/>
      <c r="Y25" s="63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 t="b">
        <f t="shared" si="4"/>
        <v>0</v>
      </c>
      <c r="AO25" s="67" t="b">
        <f t="shared" si="5"/>
        <v>0</v>
      </c>
      <c r="AR25" s="67" t="b">
        <f t="shared" si="3"/>
        <v>0</v>
      </c>
      <c r="AU25" s="39" t="b">
        <f>患者1!AU25</f>
        <v>0</v>
      </c>
      <c r="AV25" s="39" t="b">
        <f>患者1!AV25</f>
        <v>0</v>
      </c>
      <c r="AW25" s="67" t="str">
        <f t="shared" si="6"/>
        <v/>
      </c>
      <c r="AY25" s="39"/>
      <c r="AZ25" s="39">
        <f t="shared" si="8"/>
        <v>1</v>
      </c>
      <c r="BA25" s="39">
        <f t="shared" si="8"/>
        <v>1</v>
      </c>
      <c r="BB25" s="39" t="s">
        <v>38</v>
      </c>
      <c r="BK25" s="67" t="s">
        <v>42</v>
      </c>
    </row>
    <row r="26" spans="1:63" s="67" customFormat="1" ht="22.5" customHeight="1" x14ac:dyDescent="0.15">
      <c r="A26" s="58">
        <v>13</v>
      </c>
      <c r="B26" s="48"/>
      <c r="C26" s="21" t="str">
        <f>IF(患者1!AN26&lt;&gt;TRUE,患者1!C26,"")</f>
        <v/>
      </c>
      <c r="D26" s="22" t="str">
        <f>IF(患者1!AN26&lt;&gt;TRUE,患者1!D26,"")</f>
        <v/>
      </c>
      <c r="E26" s="23" t="s">
        <v>35</v>
      </c>
      <c r="F26" s="24" t="str">
        <f>IF(患者1!AN26&lt;&gt;TRUE,患者1!F26,"")</f>
        <v/>
      </c>
      <c r="G26" s="25"/>
      <c r="H26" s="96" t="str">
        <f>IF(患者1!AN26&lt;&gt;TRUE,患者1!H26,"")</f>
        <v/>
      </c>
      <c r="I26" s="97"/>
      <c r="J26" s="98"/>
      <c r="K26" s="99"/>
      <c r="L26" s="99"/>
      <c r="M26" s="99"/>
      <c r="N26" s="100"/>
      <c r="O26" s="98"/>
      <c r="P26" s="100"/>
      <c r="Q26" s="63"/>
      <c r="R26" s="63"/>
      <c r="S26" s="63"/>
      <c r="T26" s="63"/>
      <c r="U26" s="63"/>
      <c r="V26" s="63"/>
      <c r="W26" s="63"/>
      <c r="X26" s="63"/>
      <c r="Y26" s="63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 t="b">
        <f t="shared" si="4"/>
        <v>0</v>
      </c>
      <c r="AO26" s="67" t="b">
        <f t="shared" si="5"/>
        <v>0</v>
      </c>
      <c r="AR26" s="67" t="b">
        <f t="shared" si="3"/>
        <v>0</v>
      </c>
      <c r="AU26" s="39" t="b">
        <f>患者1!AU26</f>
        <v>0</v>
      </c>
      <c r="AV26" s="39" t="b">
        <f>患者1!AV26</f>
        <v>0</v>
      </c>
      <c r="AW26" s="67" t="str">
        <f t="shared" si="6"/>
        <v/>
      </c>
      <c r="AY26" s="39"/>
      <c r="AZ26" s="39">
        <f t="shared" si="8"/>
        <v>1</v>
      </c>
      <c r="BA26" s="39">
        <f t="shared" si="8"/>
        <v>1</v>
      </c>
      <c r="BB26" s="39" t="s">
        <v>38</v>
      </c>
      <c r="BK26" s="67" t="s">
        <v>42</v>
      </c>
    </row>
    <row r="27" spans="1:63" s="67" customFormat="1" ht="22.5" customHeight="1" x14ac:dyDescent="0.15">
      <c r="A27" s="58">
        <v>14</v>
      </c>
      <c r="B27" s="48"/>
      <c r="C27" s="21" t="str">
        <f>IF(患者1!AN27&lt;&gt;TRUE,患者1!C27,"")</f>
        <v/>
      </c>
      <c r="D27" s="22" t="str">
        <f>IF(患者1!AN27&lt;&gt;TRUE,患者1!D27,"")</f>
        <v/>
      </c>
      <c r="E27" s="23" t="s">
        <v>35</v>
      </c>
      <c r="F27" s="24" t="str">
        <f>IF(患者1!AN27&lt;&gt;TRUE,患者1!F27,"")</f>
        <v/>
      </c>
      <c r="G27" s="25"/>
      <c r="H27" s="96" t="str">
        <f>IF(患者1!AN27&lt;&gt;TRUE,患者1!H27,"")</f>
        <v/>
      </c>
      <c r="I27" s="97"/>
      <c r="J27" s="98"/>
      <c r="K27" s="99"/>
      <c r="L27" s="99"/>
      <c r="M27" s="99"/>
      <c r="N27" s="100"/>
      <c r="O27" s="98"/>
      <c r="P27" s="100"/>
      <c r="Q27" s="63"/>
      <c r="R27" s="63"/>
      <c r="S27" s="63"/>
      <c r="T27" s="63"/>
      <c r="U27" s="63"/>
      <c r="V27" s="63"/>
      <c r="W27" s="63"/>
      <c r="X27" s="63"/>
      <c r="Y27" s="63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 t="b">
        <f t="shared" si="4"/>
        <v>0</v>
      </c>
      <c r="AO27" s="67" t="b">
        <f t="shared" si="5"/>
        <v>0</v>
      </c>
      <c r="AR27" s="67" t="b">
        <f t="shared" si="3"/>
        <v>0</v>
      </c>
      <c r="AU27" s="39" t="b">
        <f>患者1!AU27</f>
        <v>0</v>
      </c>
      <c r="AV27" s="39" t="b">
        <f>患者1!AV27</f>
        <v>0</v>
      </c>
      <c r="AW27" s="67" t="str">
        <f t="shared" si="6"/>
        <v/>
      </c>
      <c r="AY27" s="39"/>
      <c r="AZ27" s="39">
        <f t="shared" si="8"/>
        <v>1</v>
      </c>
      <c r="BA27" s="39">
        <f t="shared" si="8"/>
        <v>1</v>
      </c>
      <c r="BB27" s="39" t="s">
        <v>38</v>
      </c>
      <c r="BK27" s="67" t="s">
        <v>42</v>
      </c>
    </row>
    <row r="28" spans="1:63" s="67" customFormat="1" ht="22.5" customHeight="1" x14ac:dyDescent="0.15">
      <c r="A28" s="58">
        <v>15</v>
      </c>
      <c r="B28" s="48"/>
      <c r="C28" s="21" t="str">
        <f>IF(患者1!AN28&lt;&gt;TRUE,患者1!C28,"")</f>
        <v/>
      </c>
      <c r="D28" s="22" t="str">
        <f>IF(患者1!AN28&lt;&gt;TRUE,患者1!D28,"")</f>
        <v/>
      </c>
      <c r="E28" s="23" t="s">
        <v>35</v>
      </c>
      <c r="F28" s="24" t="str">
        <f>IF(患者1!AN28&lt;&gt;TRUE,患者1!F28,"")</f>
        <v/>
      </c>
      <c r="G28" s="25"/>
      <c r="H28" s="96" t="str">
        <f>IF(患者1!AN28&lt;&gt;TRUE,患者1!H28,"")</f>
        <v/>
      </c>
      <c r="I28" s="97"/>
      <c r="J28" s="98"/>
      <c r="K28" s="99"/>
      <c r="L28" s="99"/>
      <c r="M28" s="99"/>
      <c r="N28" s="100"/>
      <c r="O28" s="98"/>
      <c r="P28" s="100"/>
      <c r="Q28" s="63"/>
      <c r="R28" s="63"/>
      <c r="S28" s="63"/>
      <c r="T28" s="63"/>
      <c r="U28" s="63"/>
      <c r="V28" s="63"/>
      <c r="W28" s="63"/>
      <c r="X28" s="63"/>
      <c r="Y28" s="63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 t="b">
        <f t="shared" si="4"/>
        <v>0</v>
      </c>
      <c r="AO28" s="67" t="b">
        <f t="shared" si="5"/>
        <v>0</v>
      </c>
      <c r="AR28" s="67" t="b">
        <f t="shared" si="3"/>
        <v>0</v>
      </c>
      <c r="AU28" s="39" t="b">
        <f>患者1!AU28</f>
        <v>0</v>
      </c>
      <c r="AV28" s="39" t="b">
        <f>患者1!AV28</f>
        <v>0</v>
      </c>
      <c r="AW28" s="67" t="str">
        <f t="shared" si="6"/>
        <v/>
      </c>
      <c r="AY28" s="39"/>
      <c r="AZ28" s="39">
        <f t="shared" si="8"/>
        <v>1</v>
      </c>
      <c r="BA28" s="39">
        <f t="shared" si="8"/>
        <v>1</v>
      </c>
      <c r="BB28" s="39" t="s">
        <v>38</v>
      </c>
      <c r="BK28" s="67" t="s">
        <v>42</v>
      </c>
    </row>
    <row r="29" spans="1:63" s="67" customFormat="1" ht="22.5" customHeight="1" x14ac:dyDescent="0.15">
      <c r="A29" s="58">
        <v>16</v>
      </c>
      <c r="B29" s="48"/>
      <c r="C29" s="21" t="str">
        <f>IF(患者1!AN29&lt;&gt;TRUE,患者1!C29,"")</f>
        <v/>
      </c>
      <c r="D29" s="22" t="str">
        <f>IF(患者1!AN29&lt;&gt;TRUE,患者1!D29,"")</f>
        <v/>
      </c>
      <c r="E29" s="23" t="s">
        <v>35</v>
      </c>
      <c r="F29" s="24" t="str">
        <f>IF(患者1!AN29&lt;&gt;TRUE,患者1!F29,"")</f>
        <v/>
      </c>
      <c r="G29" s="25"/>
      <c r="H29" s="96" t="str">
        <f>IF(患者1!AN29&lt;&gt;TRUE,患者1!H29,"")</f>
        <v/>
      </c>
      <c r="I29" s="97"/>
      <c r="J29" s="98"/>
      <c r="K29" s="99"/>
      <c r="L29" s="99"/>
      <c r="M29" s="99"/>
      <c r="N29" s="100"/>
      <c r="O29" s="98"/>
      <c r="P29" s="100"/>
      <c r="Q29" s="63"/>
      <c r="R29" s="63"/>
      <c r="S29" s="63"/>
      <c r="T29" s="63"/>
      <c r="U29" s="63"/>
      <c r="V29" s="63"/>
      <c r="W29" s="63"/>
      <c r="X29" s="63"/>
      <c r="Y29" s="63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 t="b">
        <f t="shared" si="4"/>
        <v>0</v>
      </c>
      <c r="AO29" s="67" t="b">
        <f t="shared" si="5"/>
        <v>0</v>
      </c>
      <c r="AR29" s="67" t="b">
        <f t="shared" si="3"/>
        <v>0</v>
      </c>
      <c r="AU29" s="39" t="b">
        <f>患者1!AU29</f>
        <v>0</v>
      </c>
      <c r="AV29" s="39" t="b">
        <f>患者1!AV29</f>
        <v>0</v>
      </c>
      <c r="AW29" s="67" t="str">
        <f t="shared" si="6"/>
        <v/>
      </c>
      <c r="AY29" s="39"/>
      <c r="AZ29" s="39">
        <f t="shared" si="8"/>
        <v>1</v>
      </c>
      <c r="BA29" s="39">
        <f t="shared" si="8"/>
        <v>1</v>
      </c>
      <c r="BB29" s="39" t="s">
        <v>38</v>
      </c>
      <c r="BK29" s="67" t="s">
        <v>42</v>
      </c>
    </row>
    <row r="30" spans="1:63" s="67" customFormat="1" ht="22.5" customHeight="1" x14ac:dyDescent="0.15">
      <c r="A30" s="58">
        <v>17</v>
      </c>
      <c r="B30" s="48"/>
      <c r="C30" s="21" t="str">
        <f>IF(患者1!AN30&lt;&gt;TRUE,患者1!C30,"")</f>
        <v/>
      </c>
      <c r="D30" s="22" t="str">
        <f>IF(患者1!AN30&lt;&gt;TRUE,患者1!D30,"")</f>
        <v/>
      </c>
      <c r="E30" s="23" t="s">
        <v>35</v>
      </c>
      <c r="F30" s="24" t="str">
        <f>IF(患者1!AN30&lt;&gt;TRUE,患者1!F30,"")</f>
        <v/>
      </c>
      <c r="G30" s="25"/>
      <c r="H30" s="96" t="str">
        <f>IF(患者1!AN30&lt;&gt;TRUE,患者1!H30,"")</f>
        <v/>
      </c>
      <c r="I30" s="97"/>
      <c r="J30" s="98"/>
      <c r="K30" s="99"/>
      <c r="L30" s="99"/>
      <c r="M30" s="99"/>
      <c r="N30" s="100"/>
      <c r="O30" s="98"/>
      <c r="P30" s="100"/>
      <c r="Q30" s="63"/>
      <c r="R30" s="63"/>
      <c r="S30" s="63"/>
      <c r="T30" s="63"/>
      <c r="U30" s="63"/>
      <c r="V30" s="63"/>
      <c r="W30" s="63"/>
      <c r="X30" s="63"/>
      <c r="Y30" s="63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 t="b">
        <f t="shared" si="4"/>
        <v>0</v>
      </c>
      <c r="AO30" s="67" t="b">
        <f t="shared" si="5"/>
        <v>0</v>
      </c>
      <c r="AR30" s="67" t="b">
        <f t="shared" si="3"/>
        <v>0</v>
      </c>
      <c r="AU30" s="39" t="b">
        <f>患者1!AU30</f>
        <v>0</v>
      </c>
      <c r="AV30" s="39" t="b">
        <f>患者1!AV30</f>
        <v>0</v>
      </c>
      <c r="AW30" s="67" t="str">
        <f t="shared" si="6"/>
        <v/>
      </c>
      <c r="AY30" s="39"/>
      <c r="AZ30" s="39">
        <f t="shared" si="8"/>
        <v>1</v>
      </c>
      <c r="BA30" s="39">
        <f t="shared" si="8"/>
        <v>1</v>
      </c>
      <c r="BB30" s="39" t="s">
        <v>38</v>
      </c>
      <c r="BK30" s="67" t="s">
        <v>42</v>
      </c>
    </row>
    <row r="31" spans="1:63" s="67" customFormat="1" ht="22.5" customHeight="1" x14ac:dyDescent="0.15">
      <c r="A31" s="58">
        <v>18</v>
      </c>
      <c r="B31" s="48"/>
      <c r="C31" s="21" t="str">
        <f>IF(患者1!AN31&lt;&gt;TRUE,患者1!C31,"")</f>
        <v/>
      </c>
      <c r="D31" s="22" t="str">
        <f>IF(患者1!AN31&lt;&gt;TRUE,患者1!D31,"")</f>
        <v/>
      </c>
      <c r="E31" s="23" t="s">
        <v>35</v>
      </c>
      <c r="F31" s="24" t="str">
        <f>IF(患者1!AN31&lt;&gt;TRUE,患者1!F31,"")</f>
        <v/>
      </c>
      <c r="G31" s="25"/>
      <c r="H31" s="96" t="str">
        <f>IF(患者1!AN31&lt;&gt;TRUE,患者1!H31,"")</f>
        <v/>
      </c>
      <c r="I31" s="97"/>
      <c r="J31" s="98"/>
      <c r="K31" s="99"/>
      <c r="L31" s="99"/>
      <c r="M31" s="99"/>
      <c r="N31" s="100"/>
      <c r="O31" s="98"/>
      <c r="P31" s="100"/>
      <c r="Q31" s="63"/>
      <c r="R31" s="63"/>
      <c r="S31" s="63"/>
      <c r="T31" s="63"/>
      <c r="U31" s="63"/>
      <c r="V31" s="63"/>
      <c r="W31" s="63"/>
      <c r="X31" s="63"/>
      <c r="Y31" s="63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 t="b">
        <f t="shared" si="4"/>
        <v>0</v>
      </c>
      <c r="AO31" s="67" t="b">
        <f t="shared" si="5"/>
        <v>0</v>
      </c>
      <c r="AR31" s="67" t="b">
        <f t="shared" si="3"/>
        <v>0</v>
      </c>
      <c r="AU31" s="39" t="b">
        <f>患者1!AU31</f>
        <v>0</v>
      </c>
      <c r="AV31" s="39" t="b">
        <f>患者1!AV31</f>
        <v>0</v>
      </c>
      <c r="AW31" s="67" t="str">
        <f t="shared" si="6"/>
        <v/>
      </c>
      <c r="AY31" s="39"/>
      <c r="AZ31" s="39">
        <f t="shared" si="8"/>
        <v>1</v>
      </c>
      <c r="BA31" s="39">
        <f t="shared" si="8"/>
        <v>1</v>
      </c>
      <c r="BB31" s="39" t="s">
        <v>38</v>
      </c>
      <c r="BK31" s="67" t="s">
        <v>42</v>
      </c>
    </row>
    <row r="32" spans="1:63" s="67" customFormat="1" ht="22.5" customHeight="1" x14ac:dyDescent="0.15">
      <c r="A32" s="58">
        <v>19</v>
      </c>
      <c r="B32" s="48"/>
      <c r="C32" s="21" t="str">
        <f>IF(患者1!AN32&lt;&gt;TRUE,患者1!C32,"")</f>
        <v/>
      </c>
      <c r="D32" s="22" t="str">
        <f>IF(患者1!AN32&lt;&gt;TRUE,患者1!D32,"")</f>
        <v/>
      </c>
      <c r="E32" s="23" t="s">
        <v>35</v>
      </c>
      <c r="F32" s="24" t="str">
        <f>IF(患者1!AN32&lt;&gt;TRUE,患者1!F32,"")</f>
        <v/>
      </c>
      <c r="G32" s="25"/>
      <c r="H32" s="96" t="str">
        <f>IF(患者1!AN32&lt;&gt;TRUE,患者1!H32,"")</f>
        <v/>
      </c>
      <c r="I32" s="97"/>
      <c r="J32" s="98"/>
      <c r="K32" s="99"/>
      <c r="L32" s="99"/>
      <c r="M32" s="99"/>
      <c r="N32" s="100"/>
      <c r="O32" s="98"/>
      <c r="P32" s="100"/>
      <c r="Q32" s="63"/>
      <c r="R32" s="63"/>
      <c r="S32" s="63"/>
      <c r="T32" s="63"/>
      <c r="U32" s="63"/>
      <c r="V32" s="63"/>
      <c r="W32" s="63"/>
      <c r="X32" s="63"/>
      <c r="Y32" s="63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 t="b">
        <f t="shared" si="4"/>
        <v>0</v>
      </c>
      <c r="AO32" s="67" t="b">
        <f t="shared" si="5"/>
        <v>0</v>
      </c>
      <c r="AR32" s="67" t="b">
        <f t="shared" si="3"/>
        <v>0</v>
      </c>
      <c r="AU32" s="39" t="b">
        <f>患者1!AU32</f>
        <v>0</v>
      </c>
      <c r="AV32" s="39" t="b">
        <f>患者1!AV32</f>
        <v>0</v>
      </c>
      <c r="AW32" s="67" t="str">
        <f t="shared" si="6"/>
        <v/>
      </c>
      <c r="AY32" s="39"/>
      <c r="AZ32" s="39">
        <f t="shared" si="8"/>
        <v>1</v>
      </c>
      <c r="BA32" s="39">
        <f t="shared" si="8"/>
        <v>1</v>
      </c>
      <c r="BB32" s="39" t="s">
        <v>38</v>
      </c>
      <c r="BK32" s="67" t="s">
        <v>42</v>
      </c>
    </row>
    <row r="33" spans="1:63" ht="22.5" customHeight="1" x14ac:dyDescent="0.15">
      <c r="A33" s="58">
        <v>20</v>
      </c>
      <c r="B33" s="48"/>
      <c r="C33" s="21" t="str">
        <f>IF(患者1!AN33&lt;&gt;TRUE,患者1!C33,"")</f>
        <v/>
      </c>
      <c r="D33" s="22" t="str">
        <f>IF(患者1!AN33&lt;&gt;TRUE,患者1!D33,"")</f>
        <v/>
      </c>
      <c r="E33" s="23" t="s">
        <v>35</v>
      </c>
      <c r="F33" s="24" t="str">
        <f>IF(患者1!AN33&lt;&gt;TRUE,患者1!F33,"")</f>
        <v/>
      </c>
      <c r="G33" s="25"/>
      <c r="H33" s="96" t="str">
        <f>IF(患者1!AN33&lt;&gt;TRUE,患者1!H33,"")</f>
        <v/>
      </c>
      <c r="I33" s="97"/>
      <c r="J33" s="98"/>
      <c r="K33" s="99"/>
      <c r="L33" s="99"/>
      <c r="M33" s="99"/>
      <c r="N33" s="100"/>
      <c r="O33" s="98"/>
      <c r="P33" s="100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 t="b">
        <f t="shared" si="4"/>
        <v>0</v>
      </c>
      <c r="AO33" s="67" t="b">
        <f t="shared" si="5"/>
        <v>0</v>
      </c>
      <c r="AR33" s="67" t="b">
        <f t="shared" si="3"/>
        <v>0</v>
      </c>
      <c r="AU33" s="39" t="b">
        <f>患者1!AU33</f>
        <v>0</v>
      </c>
      <c r="AV33" s="39" t="b">
        <f>患者1!AV33</f>
        <v>0</v>
      </c>
      <c r="AW33" s="67" t="str">
        <f t="shared" si="6"/>
        <v/>
      </c>
      <c r="AY33" s="39"/>
      <c r="AZ33" s="39">
        <f t="shared" si="8"/>
        <v>1</v>
      </c>
      <c r="BA33" s="39">
        <f t="shared" si="8"/>
        <v>1</v>
      </c>
      <c r="BK33" s="67" t="s">
        <v>42</v>
      </c>
    </row>
    <row r="34" spans="1:63" ht="30" customHeight="1" x14ac:dyDescent="0.15">
      <c r="C34" s="65" t="s">
        <v>18</v>
      </c>
      <c r="D34" s="52">
        <f>患者1!D34</f>
        <v>0</v>
      </c>
      <c r="E34" s="52" t="s">
        <v>19</v>
      </c>
      <c r="AD34" s="39"/>
      <c r="AE34" s="39"/>
      <c r="AF34" s="39"/>
      <c r="AG34" s="39"/>
      <c r="AH34" s="39"/>
      <c r="AI34" s="39"/>
      <c r="AN34" s="39"/>
      <c r="BK34" s="67" t="s">
        <v>42</v>
      </c>
    </row>
    <row r="35" spans="1:63" ht="27.75" customHeight="1" x14ac:dyDescent="0.15">
      <c r="H35" s="53" t="s">
        <v>20</v>
      </c>
      <c r="I35" s="26">
        <f>患者1!I35</f>
        <v>0</v>
      </c>
      <c r="J35" s="54" t="s">
        <v>21</v>
      </c>
      <c r="Z35" s="101" t="str">
        <f>AF39</f>
        <v/>
      </c>
      <c r="AA35" s="101"/>
      <c r="AB35" s="101"/>
      <c r="AC35" s="101"/>
      <c r="AD35" s="39"/>
      <c r="AE35" s="39"/>
      <c r="AF35" s="39"/>
      <c r="AG35" s="39"/>
      <c r="AH35" s="39"/>
      <c r="AI35" s="39"/>
      <c r="AN35" s="39"/>
      <c r="BK35" s="67" t="s">
        <v>42</v>
      </c>
    </row>
    <row r="36" spans="1:63" x14ac:dyDescent="0.15">
      <c r="R36" s="55"/>
      <c r="Z36" s="101"/>
      <c r="AA36" s="101"/>
      <c r="AB36" s="101"/>
      <c r="AC36" s="101"/>
      <c r="AD36" s="39"/>
      <c r="AE36" s="39"/>
      <c r="AF36" s="39"/>
      <c r="AG36" s="39"/>
      <c r="AH36" s="39"/>
      <c r="AI36" s="39"/>
      <c r="AN36" s="39"/>
      <c r="BK36" s="67" t="s">
        <v>42</v>
      </c>
    </row>
    <row r="37" spans="1:63" ht="13.5" customHeight="1" x14ac:dyDescent="0.15">
      <c r="R37" s="55"/>
      <c r="Z37" s="101"/>
      <c r="AA37" s="101"/>
      <c r="AB37" s="101"/>
      <c r="AC37" s="101"/>
      <c r="AD37" s="39"/>
      <c r="AE37" s="39"/>
      <c r="AF37" s="39" t="str">
        <f>AF2&amp;CHAR(10) &amp; AF3&amp;CHAR(10) &amp; AF4&amp;CHAR(10) &amp; AF5&amp;CHAR(10) &amp; AF6&amp;CHAR(10) &amp; AF9&amp;CHAR(10) &amp; AF10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</v>
      </c>
      <c r="AG37" s="39"/>
      <c r="AH37" s="39"/>
      <c r="AI37" s="39"/>
      <c r="AN37" s="39"/>
      <c r="BK37" s="67" t="s">
        <v>42</v>
      </c>
    </row>
    <row r="38" spans="1:63" ht="13.5" customHeight="1" x14ac:dyDescent="0.15">
      <c r="R38" s="55"/>
      <c r="Z38" s="101"/>
      <c r="AA38" s="101"/>
      <c r="AB38" s="101"/>
      <c r="AC38" s="101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Y38" s="39"/>
      <c r="AZ38" s="39"/>
      <c r="BA38" s="39"/>
      <c r="BB38" s="39"/>
      <c r="BC38" s="39"/>
      <c r="BD38" s="39"/>
      <c r="BE38" s="39"/>
      <c r="BG38" s="39"/>
      <c r="BH38" s="39"/>
      <c r="BI38" s="39"/>
      <c r="BJ38" s="39"/>
      <c r="BK38" s="67" t="s">
        <v>42</v>
      </c>
    </row>
    <row r="39" spans="1:63" ht="13.5" customHeight="1" x14ac:dyDescent="0.15">
      <c r="R39" s="55"/>
      <c r="Z39" s="101"/>
      <c r="AA39" s="101"/>
      <c r="AB39" s="101"/>
      <c r="AC39" s="101"/>
      <c r="AD39" s="39"/>
      <c r="AE39" s="39"/>
      <c r="AF39" s="39" t="str">
        <f>患者1!AF39</f>
        <v/>
      </c>
      <c r="AG39" s="39" t="str">
        <f>患者1!AG39</f>
        <v/>
      </c>
      <c r="AH39" s="39" t="str">
        <f>患者1!AH39</f>
        <v/>
      </c>
      <c r="AI39" s="39" t="str">
        <f>患者1!AI39</f>
        <v/>
      </c>
      <c r="AN39" s="39"/>
      <c r="AY39" s="39"/>
      <c r="AZ39" s="39"/>
      <c r="BA39" s="39"/>
      <c r="BB39" s="39"/>
      <c r="BC39" s="39"/>
      <c r="BD39" s="39"/>
      <c r="BE39" s="39"/>
      <c r="BG39" s="39"/>
      <c r="BH39" s="39"/>
      <c r="BI39" s="39"/>
      <c r="BJ39" s="39"/>
      <c r="BK39" s="67" t="s">
        <v>42</v>
      </c>
    </row>
    <row r="40" spans="1:63" ht="13.5" customHeight="1" x14ac:dyDescent="0.15">
      <c r="R40" s="55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Y40" s="39"/>
      <c r="AZ40" s="39"/>
      <c r="BA40" s="39"/>
      <c r="BB40" s="39"/>
      <c r="BC40" s="39"/>
      <c r="BD40" s="39"/>
      <c r="BE40" s="39"/>
      <c r="BG40" s="39"/>
      <c r="BH40" s="39"/>
      <c r="BI40" s="39"/>
      <c r="BJ40" s="39"/>
      <c r="BK40" s="67" t="s">
        <v>42</v>
      </c>
    </row>
    <row r="41" spans="1:63" ht="13.5" customHeight="1" x14ac:dyDescent="0.15">
      <c r="R41" s="55"/>
      <c r="AA41" s="39"/>
      <c r="AD41" s="39"/>
      <c r="AE41" s="39"/>
      <c r="AF41" s="39" t="str">
        <f>AF12&amp;AF39</f>
        <v>※「患者氏名（同一建物居住者）」　</v>
      </c>
      <c r="AG41" s="39" t="str">
        <f t="shared" ref="AG41:AI41" si="9">AG12&amp;AG39</f>
        <v>※「診療時間（開始時刻及び終了時間）」　</v>
      </c>
      <c r="AH41" s="39" t="str">
        <f t="shared" si="9"/>
        <v>※「診療場所」　</v>
      </c>
      <c r="AI41" s="39" t="str">
        <f t="shared" si="9"/>
        <v>※「在宅訪問診療料２、往診料」　</v>
      </c>
      <c r="AN41" s="39"/>
      <c r="AY41" s="39"/>
      <c r="AZ41" s="39"/>
      <c r="BA41" s="39"/>
      <c r="BB41" s="39"/>
      <c r="BC41" s="39"/>
      <c r="BD41" s="39"/>
      <c r="BE41" s="39"/>
      <c r="BG41" s="39"/>
      <c r="BH41" s="39"/>
      <c r="BI41" s="39"/>
      <c r="BJ41" s="39"/>
      <c r="BK41" s="67" t="s">
        <v>42</v>
      </c>
    </row>
    <row r="42" spans="1:63" ht="13.5" customHeight="1" x14ac:dyDescent="0.15">
      <c r="R42" s="55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Y42" s="39"/>
      <c r="AZ42" s="39"/>
      <c r="BA42" s="39"/>
      <c r="BB42" s="39"/>
      <c r="BC42" s="39"/>
      <c r="BD42" s="39"/>
      <c r="BE42" s="39"/>
      <c r="BG42" s="39"/>
      <c r="BH42" s="39"/>
      <c r="BI42" s="39"/>
      <c r="BJ42" s="39"/>
      <c r="BK42" s="67" t="s">
        <v>42</v>
      </c>
    </row>
    <row r="43" spans="1:63" ht="13.5" customHeight="1" x14ac:dyDescent="0.15">
      <c r="R43" s="55"/>
      <c r="Z43" s="67" t="str">
        <f>"※「診療人数合計」　"&amp;D34&amp;"人　"</f>
        <v>※「診療人数合計」　0人　</v>
      </c>
      <c r="AA43" s="67" t="str">
        <f>"※「主治医氏名」　"&amp;I35&amp;"　"</f>
        <v>※「主治医氏名」　0　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Y43" s="39"/>
      <c r="AZ43" s="39"/>
      <c r="BA43" s="39"/>
      <c r="BB43" s="39"/>
      <c r="BC43" s="39"/>
      <c r="BD43" s="39"/>
      <c r="BE43" s="39"/>
      <c r="BG43" s="39"/>
      <c r="BH43" s="39"/>
      <c r="BI43" s="39"/>
      <c r="BJ43" s="39"/>
      <c r="BK43" s="67" t="s">
        <v>42</v>
      </c>
    </row>
    <row r="44" spans="1:63" ht="13.5" customHeight="1" x14ac:dyDescent="0.15">
      <c r="R44" s="55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Y44" s="39"/>
      <c r="AZ44" s="39"/>
      <c r="BA44" s="39"/>
      <c r="BB44" s="39"/>
      <c r="BC44" s="39"/>
      <c r="BD44" s="39"/>
      <c r="BE44" s="39"/>
      <c r="BG44" s="39"/>
      <c r="BH44" s="39"/>
      <c r="BI44" s="39"/>
      <c r="BJ44" s="39"/>
      <c r="BK44" s="67" t="s">
        <v>42</v>
      </c>
    </row>
    <row r="45" spans="1:63" ht="13.5" customHeight="1" x14ac:dyDescent="0.15">
      <c r="R45" s="55"/>
      <c r="Z45" s="67" t="str">
        <f>Z43&amp;CHAR(10) &amp; AA43</f>
        <v>※「診療人数合計」　0人　
※「主治医氏名」　0　</v>
      </c>
      <c r="AA45" s="39"/>
      <c r="AB45" s="39"/>
      <c r="AC45" s="39"/>
      <c r="AD45" s="39"/>
      <c r="AE45" s="39"/>
      <c r="AF45" s="39" t="str">
        <f>DBCS(Z45)</f>
        <v>※「診療人数合計」　０人　
※「主治医氏名」　０　</v>
      </c>
      <c r="AG45" s="39"/>
      <c r="AH45" s="39"/>
      <c r="AI45" s="39"/>
      <c r="AJ45" s="39"/>
      <c r="AK45" s="39"/>
      <c r="AL45" s="39"/>
      <c r="AM45" s="39"/>
      <c r="AN45" s="39"/>
      <c r="AY45" s="39"/>
      <c r="AZ45" s="39"/>
      <c r="BA45" s="39"/>
      <c r="BB45" s="39"/>
      <c r="BC45" s="39"/>
      <c r="BD45" s="39"/>
      <c r="BE45" s="39"/>
      <c r="BG45" s="39"/>
      <c r="BH45" s="39"/>
      <c r="BI45" s="39"/>
      <c r="BJ45" s="39"/>
      <c r="BK45" s="67" t="s">
        <v>42</v>
      </c>
    </row>
    <row r="46" spans="1:63" ht="13.5" customHeight="1" x14ac:dyDescent="0.15">
      <c r="R46" s="55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Y46" s="39"/>
      <c r="AZ46" s="39"/>
      <c r="BA46" s="39"/>
      <c r="BB46" s="39"/>
      <c r="BC46" s="39"/>
      <c r="BD46" s="39"/>
      <c r="BE46" s="39"/>
      <c r="BG46" s="39"/>
      <c r="BH46" s="39"/>
      <c r="BI46" s="39"/>
      <c r="BJ46" s="39"/>
      <c r="BK46" s="67" t="s">
        <v>42</v>
      </c>
    </row>
    <row r="47" spans="1:63" ht="13.5" customHeight="1" x14ac:dyDescent="0.15">
      <c r="R47" s="55"/>
      <c r="Z47" s="39"/>
      <c r="AA47" s="39"/>
      <c r="AB47" s="39"/>
      <c r="AC47" s="39"/>
      <c r="AD47" s="39"/>
      <c r="AE47" s="39"/>
      <c r="AF47" s="39" t="str">
        <f>AF37&amp;CHAR(10) &amp;AF41&amp;CHAR(10) &amp;AG41&amp;CHAR(10) &amp;AH41&amp;CHAR(10) &amp;AI41&amp;CHAR(10) &amp;AF45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AG47" s="39"/>
      <c r="AH47" s="39"/>
      <c r="AI47" s="39"/>
      <c r="AJ47" s="39"/>
      <c r="AK47" s="39"/>
      <c r="AL47" s="39"/>
      <c r="AM47" s="39"/>
      <c r="AN47" s="39"/>
      <c r="AY47" s="39"/>
      <c r="AZ47" s="39"/>
      <c r="BA47" s="39"/>
      <c r="BB47" s="39"/>
      <c r="BC47" s="39"/>
      <c r="BD47" s="39"/>
      <c r="BE47" s="39"/>
      <c r="BG47" s="39"/>
      <c r="BH47" s="39"/>
      <c r="BI47" s="39"/>
      <c r="BJ47" s="39"/>
      <c r="BK47" s="67" t="s">
        <v>42</v>
      </c>
    </row>
    <row r="48" spans="1:63" ht="13.5" customHeight="1" x14ac:dyDescent="0.15">
      <c r="R48" s="55"/>
      <c r="AY48" s="39"/>
      <c r="AZ48" s="39"/>
      <c r="BA48" s="39"/>
      <c r="BB48" s="39"/>
      <c r="BC48" s="39"/>
      <c r="BD48" s="39"/>
      <c r="BE48" s="39"/>
      <c r="BG48" s="39"/>
      <c r="BH48" s="39"/>
      <c r="BI48" s="39"/>
      <c r="BJ48" s="39"/>
      <c r="BK48" s="39"/>
    </row>
    <row r="49" spans="18:63" ht="13.5" customHeight="1" x14ac:dyDescent="0.15">
      <c r="R49" s="55"/>
      <c r="AY49" s="39"/>
      <c r="AZ49" s="39"/>
      <c r="BA49" s="39"/>
      <c r="BB49" s="39"/>
      <c r="BC49" s="39"/>
      <c r="BD49" s="39"/>
      <c r="BE49" s="39"/>
      <c r="BG49" s="39"/>
      <c r="BH49" s="39"/>
      <c r="BI49" s="39"/>
      <c r="BJ49" s="39"/>
      <c r="BK49" s="39"/>
    </row>
    <row r="50" spans="18:63" ht="13.5" customHeight="1" x14ac:dyDescent="0.15">
      <c r="R50" s="55"/>
      <c r="AY50" s="39"/>
      <c r="AZ50" s="39"/>
      <c r="BA50" s="39"/>
      <c r="BB50" s="39"/>
      <c r="BC50" s="39"/>
      <c r="BD50" s="39"/>
      <c r="BE50" s="39"/>
      <c r="BG50" s="39"/>
      <c r="BH50" s="39"/>
      <c r="BI50" s="39"/>
      <c r="BJ50" s="39"/>
      <c r="BK50" s="39"/>
    </row>
    <row r="51" spans="18:63" x14ac:dyDescent="0.15">
      <c r="R51" s="55"/>
    </row>
    <row r="52" spans="18:63" x14ac:dyDescent="0.15">
      <c r="R52" s="55"/>
    </row>
    <row r="53" spans="18:63" x14ac:dyDescent="0.15">
      <c r="R53" s="55"/>
    </row>
    <row r="54" spans="18:63" x14ac:dyDescent="0.15">
      <c r="R54" s="55"/>
    </row>
    <row r="55" spans="18:63" x14ac:dyDescent="0.15">
      <c r="R55" s="55"/>
    </row>
    <row r="56" spans="18:63" x14ac:dyDescent="0.15">
      <c r="R56" s="55"/>
    </row>
    <row r="57" spans="18:63" x14ac:dyDescent="0.15">
      <c r="R57" s="55"/>
    </row>
    <row r="58" spans="18:63" x14ac:dyDescent="0.15">
      <c r="R58" s="55"/>
    </row>
  </sheetData>
  <sheetProtection sheet="1" objects="1" scenarios="1"/>
  <mergeCells count="76">
    <mergeCell ref="H33:I33"/>
    <mergeCell ref="J33:N33"/>
    <mergeCell ref="O33:P33"/>
    <mergeCell ref="Z35:AC39"/>
    <mergeCell ref="H31:I31"/>
    <mergeCell ref="J31:N31"/>
    <mergeCell ref="O31:P31"/>
    <mergeCell ref="H32:I32"/>
    <mergeCell ref="J32:N32"/>
    <mergeCell ref="O32:P32"/>
    <mergeCell ref="H29:I29"/>
    <mergeCell ref="J29:N29"/>
    <mergeCell ref="O29:P29"/>
    <mergeCell ref="H30:I30"/>
    <mergeCell ref="J30:N30"/>
    <mergeCell ref="O30:P30"/>
    <mergeCell ref="H27:I27"/>
    <mergeCell ref="J27:N27"/>
    <mergeCell ref="O27:P27"/>
    <mergeCell ref="H28:I28"/>
    <mergeCell ref="J28:N28"/>
    <mergeCell ref="O28:P28"/>
    <mergeCell ref="H25:I25"/>
    <mergeCell ref="J25:N25"/>
    <mergeCell ref="O25:P25"/>
    <mergeCell ref="H26:I26"/>
    <mergeCell ref="J26:N26"/>
    <mergeCell ref="O26:P26"/>
    <mergeCell ref="H23:I23"/>
    <mergeCell ref="J23:N23"/>
    <mergeCell ref="O23:P23"/>
    <mergeCell ref="H24:I24"/>
    <mergeCell ref="J24:N24"/>
    <mergeCell ref="O24:P24"/>
    <mergeCell ref="H21:I21"/>
    <mergeCell ref="J21:N21"/>
    <mergeCell ref="O21:P21"/>
    <mergeCell ref="H22:I22"/>
    <mergeCell ref="J22:N22"/>
    <mergeCell ref="O22:P22"/>
    <mergeCell ref="H19:I19"/>
    <mergeCell ref="J19:N19"/>
    <mergeCell ref="O19:P19"/>
    <mergeCell ref="H20:I20"/>
    <mergeCell ref="J20:N20"/>
    <mergeCell ref="O20:P20"/>
    <mergeCell ref="H17:I17"/>
    <mergeCell ref="J17:N17"/>
    <mergeCell ref="O17:P17"/>
    <mergeCell ref="H18:I18"/>
    <mergeCell ref="J18:N18"/>
    <mergeCell ref="O18:P18"/>
    <mergeCell ref="H15:I15"/>
    <mergeCell ref="J15:N15"/>
    <mergeCell ref="O15:P15"/>
    <mergeCell ref="H16:I16"/>
    <mergeCell ref="J16:N16"/>
    <mergeCell ref="O16:P16"/>
    <mergeCell ref="H12:I13"/>
    <mergeCell ref="J12:N12"/>
    <mergeCell ref="O12:P13"/>
    <mergeCell ref="D13:F13"/>
    <mergeCell ref="J13:N13"/>
    <mergeCell ref="H14:I14"/>
    <mergeCell ref="J14:N14"/>
    <mergeCell ref="O14:P14"/>
    <mergeCell ref="C2:P2"/>
    <mergeCell ref="D3:H3"/>
    <mergeCell ref="R3:R19"/>
    <mergeCell ref="E4:G4"/>
    <mergeCell ref="I4:P4"/>
    <mergeCell ref="E5:P5"/>
    <mergeCell ref="D6:P6"/>
    <mergeCell ref="C9:P9"/>
    <mergeCell ref="C12:C13"/>
    <mergeCell ref="D12:F1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4" name="Check Box 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2" r:id="rId5" name="Check Box 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13</xdr:row>
                    <xdr:rowOff>38100</xdr:rowOff>
                  </from>
                  <to>
                    <xdr:col>15</xdr:col>
                    <xdr:colOff>95250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3" r:id="rId6" name="Option Button 3">
              <controlPr defaultSize="0" autoFill="0" autoLine="0" autoPict="0">
                <anchor moveWithCells="1">
                  <from>
                    <xdr:col>4</xdr:col>
                    <xdr:colOff>85725</xdr:colOff>
                    <xdr:row>3</xdr:row>
                    <xdr:rowOff>66675</xdr:rowOff>
                  </from>
                  <to>
                    <xdr:col>7</xdr:col>
                    <xdr:colOff>9525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4" r:id="rId7" name="Option Button 4">
              <controlPr defaultSize="0" autoFill="0" autoLine="0" autoPict="0">
                <anchor moveWithCells="1">
                  <from>
                    <xdr:col>5</xdr:col>
                    <xdr:colOff>352425</xdr:colOff>
                    <xdr:row>3</xdr:row>
                    <xdr:rowOff>66675</xdr:rowOff>
                  </from>
                  <to>
                    <xdr:col>7</xdr:col>
                    <xdr:colOff>523875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5" r:id="rId8" name="Option Button 5">
              <controlPr defaultSize="0" autoFill="0" autoLine="0" autoPict="0">
                <anchor moveWithCells="1">
                  <from>
                    <xdr:col>7</xdr:col>
                    <xdr:colOff>714375</xdr:colOff>
                    <xdr:row>3</xdr:row>
                    <xdr:rowOff>66675</xdr:rowOff>
                  </from>
                  <to>
                    <xdr:col>8</xdr:col>
                    <xdr:colOff>695325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6" r:id="rId9" name="Option Button 6">
              <controlPr defaultSize="0" autoFill="0" autoLine="0" autoPict="0">
                <anchor moveWithCells="1">
                  <from>
                    <xdr:col>8</xdr:col>
                    <xdr:colOff>371475</xdr:colOff>
                    <xdr:row>3</xdr:row>
                    <xdr:rowOff>66675</xdr:rowOff>
                  </from>
                  <to>
                    <xdr:col>8</xdr:col>
                    <xdr:colOff>1209675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7" r:id="rId10" name="Option Button 7">
              <controlPr defaultSize="0" autoFill="0" autoLine="0" autoPict="0">
                <anchor moveWithCells="1">
                  <from>
                    <xdr:col>8</xdr:col>
                    <xdr:colOff>885825</xdr:colOff>
                    <xdr:row>3</xdr:row>
                    <xdr:rowOff>66675</xdr:rowOff>
                  </from>
                  <to>
                    <xdr:col>8</xdr:col>
                    <xdr:colOff>1724025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8" r:id="rId11" name="Option Button 8">
              <controlPr defaultSize="0" autoFill="0" autoLine="0" autoPict="0">
                <anchor moveWithCells="1">
                  <from>
                    <xdr:col>8</xdr:col>
                    <xdr:colOff>1400175</xdr:colOff>
                    <xdr:row>3</xdr:row>
                    <xdr:rowOff>66675</xdr:rowOff>
                  </from>
                  <to>
                    <xdr:col>9</xdr:col>
                    <xdr:colOff>114300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9" r:id="rId12" name="Option Button 9">
              <controlPr defaultSize="0" autoFill="0" autoLine="0" autoPict="0">
                <anchor moveWithCells="1">
                  <from>
                    <xdr:col>8</xdr:col>
                    <xdr:colOff>1914525</xdr:colOff>
                    <xdr:row>3</xdr:row>
                    <xdr:rowOff>66675</xdr:rowOff>
                  </from>
                  <to>
                    <xdr:col>11</xdr:col>
                    <xdr:colOff>142875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0" r:id="rId13" name="Option Button 10">
              <controlPr defaultSize="0" autoFill="0" autoLine="0" autoPict="0">
                <anchor moveWithCells="1">
                  <from>
                    <xdr:col>10</xdr:col>
                    <xdr:colOff>57150</xdr:colOff>
                    <xdr:row>3</xdr:row>
                    <xdr:rowOff>66675</xdr:rowOff>
                  </from>
                  <to>
                    <xdr:col>13</xdr:col>
                    <xdr:colOff>152400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1" r:id="rId14" name="Group Box 11">
              <controlPr defaultSize="0" autoFill="0" autoPict="0">
                <anchor moveWithCells="1">
                  <from>
                    <xdr:col>2</xdr:col>
                    <xdr:colOff>1000125</xdr:colOff>
                    <xdr:row>2</xdr:row>
                    <xdr:rowOff>266700</xdr:rowOff>
                  </from>
                  <to>
                    <xdr:col>15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2" r:id="rId15" name="Option Button 12">
              <controlPr defaultSize="0" autoFill="0" autoLine="0" autoPict="0">
                <anchor moveWithCells="1">
                  <from>
                    <xdr:col>4</xdr:col>
                    <xdr:colOff>76200</xdr:colOff>
                    <xdr:row>4</xdr:row>
                    <xdr:rowOff>76200</xdr:rowOff>
                  </from>
                  <to>
                    <xdr:col>7</xdr:col>
                    <xdr:colOff>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3" r:id="rId16" name="Option Button 13">
              <controlPr defaultSize="0" autoFill="0" autoLine="0" autoPict="0">
                <anchor moveWithCells="1">
                  <from>
                    <xdr:col>5</xdr:col>
                    <xdr:colOff>342900</xdr:colOff>
                    <xdr:row>4</xdr:row>
                    <xdr:rowOff>76200</xdr:rowOff>
                  </from>
                  <to>
                    <xdr:col>7</xdr:col>
                    <xdr:colOff>514350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4" r:id="rId17" name="Option Button 14">
              <controlPr defaultSize="0" autoFill="0" autoLine="0" autoPict="0">
                <anchor moveWithCells="1">
                  <from>
                    <xdr:col>7</xdr:col>
                    <xdr:colOff>190500</xdr:colOff>
                    <xdr:row>4</xdr:row>
                    <xdr:rowOff>76200</xdr:rowOff>
                  </from>
                  <to>
                    <xdr:col>8</xdr:col>
                    <xdr:colOff>171450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5" r:id="rId18" name="Option Button 15">
              <controlPr defaultSize="0" autoFill="0" autoLine="0" autoPict="0">
                <anchor moveWithCells="1">
                  <from>
                    <xdr:col>7</xdr:col>
                    <xdr:colOff>704850</xdr:colOff>
                    <xdr:row>4</xdr:row>
                    <xdr:rowOff>76200</xdr:rowOff>
                  </from>
                  <to>
                    <xdr:col>8</xdr:col>
                    <xdr:colOff>685800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6" r:id="rId19" name="Option Button 16">
              <controlPr defaultSize="0" autoFill="0" autoLine="0" autoPict="0">
                <anchor moveWithCells="1">
                  <from>
                    <xdr:col>8</xdr:col>
                    <xdr:colOff>361950</xdr:colOff>
                    <xdr:row>4</xdr:row>
                    <xdr:rowOff>76200</xdr:rowOff>
                  </from>
                  <to>
                    <xdr:col>8</xdr:col>
                    <xdr:colOff>1200150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7" r:id="rId20" name="Option Button 17">
              <controlPr defaultSize="0" autoFill="0" autoLine="0" autoPict="0">
                <anchor moveWithCells="1">
                  <from>
                    <xdr:col>8</xdr:col>
                    <xdr:colOff>876300</xdr:colOff>
                    <xdr:row>4</xdr:row>
                    <xdr:rowOff>76200</xdr:rowOff>
                  </from>
                  <to>
                    <xdr:col>8</xdr:col>
                    <xdr:colOff>1714500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8" r:id="rId21" name="Option Button 18">
              <controlPr defaultSize="0" autoFill="0" autoLine="0" autoPict="0">
                <anchor moveWithCells="1">
                  <from>
                    <xdr:col>8</xdr:col>
                    <xdr:colOff>1390650</xdr:colOff>
                    <xdr:row>4</xdr:row>
                    <xdr:rowOff>76200</xdr:rowOff>
                  </from>
                  <to>
                    <xdr:col>9</xdr:col>
                    <xdr:colOff>104775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9" r:id="rId22" name="Option Button 19">
              <controlPr defaultSize="0" autoFill="0" autoLine="0" autoPict="0">
                <anchor moveWithCells="1">
                  <from>
                    <xdr:col>8</xdr:col>
                    <xdr:colOff>1905000</xdr:colOff>
                    <xdr:row>4</xdr:row>
                    <xdr:rowOff>76200</xdr:rowOff>
                  </from>
                  <to>
                    <xdr:col>11</xdr:col>
                    <xdr:colOff>133350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0" r:id="rId23" name="Option Button 20">
              <controlPr defaultSize="0" autoFill="0" autoLine="0" autoPict="0">
                <anchor moveWithCells="1">
                  <from>
                    <xdr:col>10</xdr:col>
                    <xdr:colOff>57150</xdr:colOff>
                    <xdr:row>4</xdr:row>
                    <xdr:rowOff>76200</xdr:rowOff>
                  </from>
                  <to>
                    <xdr:col>13</xdr:col>
                    <xdr:colOff>152400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1" r:id="rId24" name="Group Box 21">
              <controlPr defaultSize="0" autoFill="0" autoPict="0">
                <anchor moveWithCells="1">
                  <from>
                    <xdr:col>3</xdr:col>
                    <xdr:colOff>438150</xdr:colOff>
                    <xdr:row>4</xdr:row>
                    <xdr:rowOff>57150</xdr:rowOff>
                  </from>
                  <to>
                    <xdr:col>15</xdr:col>
                    <xdr:colOff>228600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2" r:id="rId25" name="Option Button 22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76200</xdr:rowOff>
                  </from>
                  <to>
                    <xdr:col>15</xdr:col>
                    <xdr:colOff>180975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3" r:id="rId26" name="Check Box 2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14</xdr:row>
                    <xdr:rowOff>28575</xdr:rowOff>
                  </from>
                  <to>
                    <xdr:col>12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4" r:id="rId27" name="Check Box 2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14</xdr:row>
                    <xdr:rowOff>38100</xdr:rowOff>
                  </from>
                  <to>
                    <xdr:col>15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5" r:id="rId28" name="Check Box 2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15</xdr:row>
                    <xdr:rowOff>28575</xdr:rowOff>
                  </from>
                  <to>
                    <xdr:col>12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6" r:id="rId29" name="Check Box 2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15</xdr:row>
                    <xdr:rowOff>38100</xdr:rowOff>
                  </from>
                  <to>
                    <xdr:col>15</xdr:col>
                    <xdr:colOff>95250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7" r:id="rId30" name="Check Box 2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16</xdr:row>
                    <xdr:rowOff>28575</xdr:rowOff>
                  </from>
                  <to>
                    <xdr:col>12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8" r:id="rId31" name="Check Box 2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16</xdr:row>
                    <xdr:rowOff>38100</xdr:rowOff>
                  </from>
                  <to>
                    <xdr:col>15</xdr:col>
                    <xdr:colOff>95250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9" r:id="rId32" name="Check Box 2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17</xdr:row>
                    <xdr:rowOff>28575</xdr:rowOff>
                  </from>
                  <to>
                    <xdr:col>12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0" r:id="rId33" name="Check Box 3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17</xdr:row>
                    <xdr:rowOff>38100</xdr:rowOff>
                  </from>
                  <to>
                    <xdr:col>15</xdr:col>
                    <xdr:colOff>95250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1" r:id="rId34" name="Check Box 3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18</xdr:row>
                    <xdr:rowOff>28575</xdr:rowOff>
                  </from>
                  <to>
                    <xdr:col>12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2" r:id="rId35" name="Check Box 3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18</xdr:row>
                    <xdr:rowOff>38100</xdr:rowOff>
                  </from>
                  <to>
                    <xdr:col>15</xdr:col>
                    <xdr:colOff>95250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3" r:id="rId36" name="Check Box 3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19</xdr:row>
                    <xdr:rowOff>28575</xdr:rowOff>
                  </from>
                  <to>
                    <xdr:col>12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4" r:id="rId37" name="Check Box 3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19</xdr:row>
                    <xdr:rowOff>38100</xdr:rowOff>
                  </from>
                  <to>
                    <xdr:col>15</xdr:col>
                    <xdr:colOff>95250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5" r:id="rId38" name="Check Box 3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20</xdr:row>
                    <xdr:rowOff>28575</xdr:rowOff>
                  </from>
                  <to>
                    <xdr:col>12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6" r:id="rId39" name="Check Box 3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20</xdr:row>
                    <xdr:rowOff>38100</xdr:rowOff>
                  </from>
                  <to>
                    <xdr:col>15</xdr:col>
                    <xdr:colOff>95250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7" r:id="rId40" name="Check Box 3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21</xdr:row>
                    <xdr:rowOff>28575</xdr:rowOff>
                  </from>
                  <to>
                    <xdr:col>12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8" r:id="rId41" name="Check Box 3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21</xdr:row>
                    <xdr:rowOff>38100</xdr:rowOff>
                  </from>
                  <to>
                    <xdr:col>15</xdr:col>
                    <xdr:colOff>95250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9" r:id="rId42" name="Check Box 3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22</xdr:row>
                    <xdr:rowOff>28575</xdr:rowOff>
                  </from>
                  <to>
                    <xdr:col>12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0" r:id="rId43" name="Check Box 4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22</xdr:row>
                    <xdr:rowOff>38100</xdr:rowOff>
                  </from>
                  <to>
                    <xdr:col>15</xdr:col>
                    <xdr:colOff>95250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1" r:id="rId44" name="Check Box 4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23</xdr:row>
                    <xdr:rowOff>28575</xdr:rowOff>
                  </from>
                  <to>
                    <xdr:col>12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2" r:id="rId45" name="Check Box 4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23</xdr:row>
                    <xdr:rowOff>38100</xdr:rowOff>
                  </from>
                  <to>
                    <xdr:col>15</xdr:col>
                    <xdr:colOff>95250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3" r:id="rId46" name="Check Box 4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24</xdr:row>
                    <xdr:rowOff>28575</xdr:rowOff>
                  </from>
                  <to>
                    <xdr:col>12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4" r:id="rId47" name="Check Box 4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24</xdr:row>
                    <xdr:rowOff>38100</xdr:rowOff>
                  </from>
                  <to>
                    <xdr:col>15</xdr:col>
                    <xdr:colOff>95250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5" r:id="rId48" name="Check Box 4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25</xdr:row>
                    <xdr:rowOff>28575</xdr:rowOff>
                  </from>
                  <to>
                    <xdr:col>12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6" r:id="rId49" name="Check Box 4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25</xdr:row>
                    <xdr:rowOff>38100</xdr:rowOff>
                  </from>
                  <to>
                    <xdr:col>15</xdr:col>
                    <xdr:colOff>95250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7" r:id="rId50" name="Check Box 4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26</xdr:row>
                    <xdr:rowOff>28575</xdr:rowOff>
                  </from>
                  <to>
                    <xdr:col>12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8" r:id="rId51" name="Check Box 4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26</xdr:row>
                    <xdr:rowOff>38100</xdr:rowOff>
                  </from>
                  <to>
                    <xdr:col>15</xdr:col>
                    <xdr:colOff>95250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9" r:id="rId52" name="Check Box 4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27</xdr:row>
                    <xdr:rowOff>28575</xdr:rowOff>
                  </from>
                  <to>
                    <xdr:col>12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0" r:id="rId53" name="Check Box 5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27</xdr:row>
                    <xdr:rowOff>38100</xdr:rowOff>
                  </from>
                  <to>
                    <xdr:col>15</xdr:col>
                    <xdr:colOff>95250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1" r:id="rId54" name="Check Box 5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28</xdr:row>
                    <xdr:rowOff>28575</xdr:rowOff>
                  </from>
                  <to>
                    <xdr:col>12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2" r:id="rId55" name="Check Box 5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28</xdr:row>
                    <xdr:rowOff>38100</xdr:rowOff>
                  </from>
                  <to>
                    <xdr:col>15</xdr:col>
                    <xdr:colOff>95250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3" r:id="rId56" name="Check Box 5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29</xdr:row>
                    <xdr:rowOff>28575</xdr:rowOff>
                  </from>
                  <to>
                    <xdr:col>12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4" r:id="rId57" name="Check Box 5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29</xdr:row>
                    <xdr:rowOff>38100</xdr:rowOff>
                  </from>
                  <to>
                    <xdr:col>15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5" r:id="rId58" name="Check Box 5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30</xdr:row>
                    <xdr:rowOff>28575</xdr:rowOff>
                  </from>
                  <to>
                    <xdr:col>12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6" r:id="rId59" name="Check Box 5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30</xdr:row>
                    <xdr:rowOff>38100</xdr:rowOff>
                  </from>
                  <to>
                    <xdr:col>15</xdr:col>
                    <xdr:colOff>95250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7" r:id="rId60" name="Check Box 5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31</xdr:row>
                    <xdr:rowOff>28575</xdr:rowOff>
                  </from>
                  <to>
                    <xdr:col>12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8" r:id="rId61" name="Check Box 5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31</xdr:row>
                    <xdr:rowOff>38100</xdr:rowOff>
                  </from>
                  <to>
                    <xdr:col>15</xdr:col>
                    <xdr:colOff>95250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9" r:id="rId62" name="Check Box 5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32</xdr:row>
                    <xdr:rowOff>28575</xdr:rowOff>
                  </from>
                  <to>
                    <xdr:col>12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0" r:id="rId63" name="Check Box 6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32</xdr:row>
                    <xdr:rowOff>38100</xdr:rowOff>
                  </from>
                  <to>
                    <xdr:col>15</xdr:col>
                    <xdr:colOff>95250</xdr:colOff>
                    <xdr:row>32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58"/>
  <sheetViews>
    <sheetView zoomScaleNormal="100" workbookViewId="0">
      <selection activeCell="D3" sqref="D3:H3"/>
    </sheetView>
  </sheetViews>
  <sheetFormatPr defaultRowHeight="13.5" x14ac:dyDescent="0.15"/>
  <cols>
    <col min="1" max="1" width="4.25" style="58" customWidth="1"/>
    <col min="2" max="2" width="2.375" style="63" customWidth="1"/>
    <col min="3" max="3" width="14.625" style="63" customWidth="1"/>
    <col min="4" max="4" width="7.75" style="63" customWidth="1"/>
    <col min="5" max="5" width="3.25" style="63" customWidth="1"/>
    <col min="6" max="6" width="7.75" style="63" customWidth="1"/>
    <col min="7" max="7" width="1" style="63" customWidth="1"/>
    <col min="8" max="8" width="11.25" style="63" customWidth="1"/>
    <col min="9" max="9" width="27.875" style="63" customWidth="1"/>
    <col min="10" max="10" width="3.125" style="63" customWidth="1"/>
    <col min="11" max="16" width="3.25" style="63" customWidth="1"/>
    <col min="17" max="17" width="3.75" style="63" customWidth="1"/>
    <col min="18" max="18" width="47.625" style="63" customWidth="1"/>
    <col min="19" max="19" width="2.375" style="63" customWidth="1"/>
    <col min="20" max="25" width="1.25" style="63" customWidth="1"/>
    <col min="26" max="62" width="1.25" style="67" customWidth="1"/>
    <col min="63" max="63" width="6.75" style="67" customWidth="1"/>
    <col min="64" max="68" width="6.75" style="63" customWidth="1"/>
    <col min="69" max="16384" width="9" style="63"/>
  </cols>
  <sheetData>
    <row r="1" spans="1:68" x14ac:dyDescent="0.15">
      <c r="B1" s="40" t="s">
        <v>0</v>
      </c>
      <c r="AU1" s="67" t="b">
        <v>1</v>
      </c>
    </row>
    <row r="2" spans="1:68" ht="28.5" customHeight="1" x14ac:dyDescent="0.15">
      <c r="C2" s="102" t="s">
        <v>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R2" s="42" t="s">
        <v>30</v>
      </c>
      <c r="Z2" s="67" t="s">
        <v>45</v>
      </c>
      <c r="AD2" s="39"/>
      <c r="AE2" s="39"/>
      <c r="AF2" s="39" t="str">
        <f>DBCS(Z2)</f>
        <v>※「訪問診療に関する記録書」</v>
      </c>
      <c r="AG2" s="39"/>
      <c r="AH2" s="39"/>
      <c r="AI2" s="39"/>
      <c r="AN2" s="39"/>
      <c r="BB2" s="67" t="s">
        <v>38</v>
      </c>
      <c r="BK2" s="67" t="s">
        <v>42</v>
      </c>
    </row>
    <row r="3" spans="1:68" ht="25.5" customHeight="1" x14ac:dyDescent="0.15">
      <c r="C3" s="64" t="s">
        <v>2</v>
      </c>
      <c r="D3" s="73"/>
      <c r="E3" s="73"/>
      <c r="F3" s="73"/>
      <c r="G3" s="73"/>
      <c r="H3" s="73"/>
      <c r="I3" s="64" t="s">
        <v>24</v>
      </c>
      <c r="J3" s="64"/>
      <c r="K3" s="64"/>
      <c r="L3" s="64"/>
      <c r="M3" s="64"/>
      <c r="N3" s="64"/>
      <c r="O3" s="64"/>
      <c r="R3" s="110" t="str">
        <f>S20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Z3" s="67" t="str">
        <f>"※「患者氏名」　"&amp;D3</f>
        <v>※「患者氏名」　</v>
      </c>
      <c r="AD3" s="39"/>
      <c r="AE3" s="39"/>
      <c r="AF3" s="39" t="str">
        <f t="shared" ref="AF3:AF6" si="0">DBCS(Z3)</f>
        <v>※「患者氏名」　</v>
      </c>
      <c r="AG3" s="39"/>
      <c r="AH3" s="39"/>
      <c r="AI3" s="39"/>
      <c r="AN3" s="39"/>
      <c r="AY3" s="39"/>
      <c r="AZ3" s="39"/>
      <c r="BB3" s="39" t="s">
        <v>38</v>
      </c>
      <c r="BK3" s="67" t="s">
        <v>42</v>
      </c>
    </row>
    <row r="4" spans="1:68" ht="25.5" customHeight="1" x14ac:dyDescent="0.15">
      <c r="C4" s="64" t="s">
        <v>3</v>
      </c>
      <c r="D4" s="44" t="s">
        <v>5</v>
      </c>
      <c r="E4" s="113"/>
      <c r="F4" s="113"/>
      <c r="G4" s="113"/>
      <c r="H4" s="45" t="s">
        <v>22</v>
      </c>
      <c r="I4" s="114"/>
      <c r="J4" s="114"/>
      <c r="K4" s="114"/>
      <c r="L4" s="114"/>
      <c r="M4" s="114"/>
      <c r="N4" s="114"/>
      <c r="O4" s="114"/>
      <c r="P4" s="114"/>
      <c r="R4" s="111"/>
      <c r="Z4" s="67" t="str">
        <f>"※「要介護度」　"&amp;AA4</f>
        <v>※「要介護度」　該当なし</v>
      </c>
      <c r="AA4" s="67" t="str">
        <f>AC4</f>
        <v>該当なし</v>
      </c>
      <c r="AB4" s="37">
        <v>8</v>
      </c>
      <c r="AC4" s="67" t="str">
        <f>CHOOSE(AB4,"要支援１","要支援２","要介護１","要介護２","要介護３","要介護４","要介護５","該当なし")</f>
        <v>該当なし</v>
      </c>
      <c r="AD4" s="39"/>
      <c r="AE4" s="39"/>
      <c r="AF4" s="39" t="str">
        <f t="shared" si="0"/>
        <v>※「要介護度」　該当なし</v>
      </c>
      <c r="AG4" s="39"/>
      <c r="AH4" s="39"/>
      <c r="AI4" s="39"/>
      <c r="AN4" s="39"/>
      <c r="AY4" s="39"/>
      <c r="AZ4" s="39"/>
      <c r="BA4" s="39"/>
      <c r="BB4" s="39" t="s">
        <v>38</v>
      </c>
      <c r="BK4" s="67" t="s">
        <v>42</v>
      </c>
    </row>
    <row r="5" spans="1:68" ht="25.5" customHeight="1" x14ac:dyDescent="0.15">
      <c r="C5" s="64" t="s">
        <v>4</v>
      </c>
      <c r="D5" s="6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R5" s="111"/>
      <c r="Z5" s="67" t="str">
        <f>"※「認知症の日常生活自立度」　"&amp;AA5</f>
        <v>※「認知症の日常生活自立度」　該当なし</v>
      </c>
      <c r="AA5" s="39" t="str">
        <f>AC5</f>
        <v>該当なし</v>
      </c>
      <c r="AB5" s="37">
        <v>10</v>
      </c>
      <c r="AC5" s="67" t="str">
        <f>CHOOSE(AB5,"I","II","IIa","IIb","III","IIIa","IIIb","IV","M","該当なし")</f>
        <v>該当なし</v>
      </c>
      <c r="AD5" s="39"/>
      <c r="AE5" s="39"/>
      <c r="AF5" s="39" t="str">
        <f t="shared" si="0"/>
        <v>※「認知症の日常生活自立度」　該当なし</v>
      </c>
      <c r="AG5" s="39"/>
      <c r="AH5" s="39"/>
      <c r="AI5" s="39"/>
      <c r="AN5" s="39"/>
      <c r="AY5" s="39"/>
      <c r="AZ5" s="39"/>
      <c r="BA5" s="39"/>
      <c r="BB5" s="39" t="s">
        <v>38</v>
      </c>
      <c r="BK5" s="67" t="s">
        <v>42</v>
      </c>
    </row>
    <row r="6" spans="1:68" ht="25.5" customHeight="1" x14ac:dyDescent="0.15">
      <c r="C6" s="64" t="s">
        <v>23</v>
      </c>
      <c r="D6" s="73">
        <f>患者1!D6</f>
        <v>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111"/>
      <c r="Z6" s="67" t="str">
        <f>"※「患者住所」　"&amp;D6</f>
        <v>※「患者住所」　0</v>
      </c>
      <c r="AD6" s="39"/>
      <c r="AE6" s="39"/>
      <c r="AF6" s="39" t="str">
        <f t="shared" si="0"/>
        <v>※「患者住所」　０</v>
      </c>
      <c r="AG6" s="39"/>
      <c r="AH6" s="39"/>
      <c r="AI6" s="39"/>
      <c r="AN6" s="39" t="b">
        <f>ISBLANK(D6)</f>
        <v>0</v>
      </c>
      <c r="AT6" s="67" t="str">
        <f>IF(AT5=TRUE,"２","")</f>
        <v/>
      </c>
      <c r="AU6" s="67" t="str">
        <f>IF(AU5=TRUE,"２ａ","")</f>
        <v/>
      </c>
      <c r="AV6" s="67" t="str">
        <f>IF(AV5=TRUE,"２ｂ","")</f>
        <v/>
      </c>
      <c r="AW6" s="67" t="str">
        <f>IF(AW5=TRUE,"３","")</f>
        <v/>
      </c>
      <c r="AX6" s="67" t="str">
        <f>IF(AX5=TRUE,"３ａ","")</f>
        <v/>
      </c>
      <c r="AY6" s="67" t="str">
        <f>IF(AY5=TRUE,"３ｂ","")</f>
        <v/>
      </c>
      <c r="AZ6" s="67" t="str">
        <f>IF(AZ5=TRUE,"４","")</f>
        <v/>
      </c>
      <c r="BA6" s="67" t="str">
        <f>IF(BA5=TRUE,"Ｍ","")</f>
        <v/>
      </c>
      <c r="BB6" s="39" t="s">
        <v>38</v>
      </c>
      <c r="BK6" s="67" t="s">
        <v>42</v>
      </c>
    </row>
    <row r="7" spans="1:68" ht="9" customHeight="1" x14ac:dyDescent="0.15">
      <c r="C7" s="6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R7" s="111"/>
      <c r="AD7" s="39"/>
      <c r="AE7" s="39"/>
      <c r="AF7" s="39"/>
      <c r="AG7" s="39"/>
      <c r="AH7" s="39"/>
      <c r="AI7" s="39"/>
      <c r="AN7" s="39"/>
      <c r="BB7" s="39" t="s">
        <v>38</v>
      </c>
      <c r="BG7" s="67" t="str">
        <f>IF(BG6=TRUE,"１","")</f>
        <v/>
      </c>
      <c r="BH7" s="67" t="str">
        <f>IF(BH6=TRUE,"２","")</f>
        <v/>
      </c>
      <c r="BI7" s="67" t="str">
        <f>IF(BI6=TRUE,"２ａ","")</f>
        <v/>
      </c>
      <c r="BJ7" s="67" t="str">
        <f>IF(BJ6=TRUE,"２ｂ","")</f>
        <v/>
      </c>
      <c r="BK7" s="67" t="s">
        <v>42</v>
      </c>
      <c r="BL7" s="63" t="str">
        <f>IF(BL6=TRUE,"３ａ","")</f>
        <v/>
      </c>
      <c r="BM7" s="63" t="str">
        <f>IF(BM6=TRUE,"３ｂ","")</f>
        <v/>
      </c>
      <c r="BN7" s="63" t="str">
        <f>IF(BN6=TRUE,"４","")</f>
        <v/>
      </c>
      <c r="BO7" s="63" t="str">
        <f>IF(BO6=TRUE,"Ｍ","")</f>
        <v/>
      </c>
      <c r="BP7" s="63" t="str">
        <f>IF(BP6=TRUE,"該当なし","")</f>
        <v/>
      </c>
    </row>
    <row r="8" spans="1:68" ht="25.5" customHeight="1" x14ac:dyDescent="0.15">
      <c r="C8" s="64" t="s">
        <v>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R8" s="111"/>
      <c r="AD8" s="39"/>
      <c r="AE8" s="39"/>
      <c r="AF8" s="39"/>
      <c r="AG8" s="39"/>
      <c r="AH8" s="39"/>
      <c r="AI8" s="39"/>
      <c r="AN8" s="39"/>
      <c r="BB8" s="39" t="s">
        <v>38</v>
      </c>
      <c r="BK8" s="67" t="s">
        <v>42</v>
      </c>
    </row>
    <row r="9" spans="1:68" ht="41.25" customHeight="1" x14ac:dyDescent="0.15"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R9" s="111"/>
      <c r="Z9" s="67" t="str">
        <f>"※「訪問診療が必要な理由」　"&amp;C9</f>
        <v>※「訪問診療が必要な理由」　</v>
      </c>
      <c r="AD9" s="39"/>
      <c r="AE9" s="39"/>
      <c r="AF9" s="39" t="str">
        <f t="shared" ref="AF9:AF10" si="1">DBCS(Z9)</f>
        <v>※「訪問診療が必要な理由」　</v>
      </c>
      <c r="AG9" s="39"/>
      <c r="AH9" s="39"/>
      <c r="AI9" s="39"/>
      <c r="AN9" s="39" t="b">
        <f>ISBLANK(C9)</f>
        <v>1</v>
      </c>
      <c r="BB9" s="39" t="s">
        <v>38</v>
      </c>
      <c r="BK9" s="67" t="s">
        <v>42</v>
      </c>
    </row>
    <row r="10" spans="1:68" ht="18" customHeight="1" x14ac:dyDescent="0.15">
      <c r="C10" s="64"/>
      <c r="D10" s="64"/>
      <c r="E10" s="64"/>
      <c r="F10" s="64"/>
      <c r="G10" s="64"/>
      <c r="H10" s="64"/>
      <c r="J10" s="47" t="s">
        <v>10</v>
      </c>
      <c r="K10" s="45">
        <f>患者1!K10</f>
        <v>0</v>
      </c>
      <c r="L10" s="45" t="s">
        <v>11</v>
      </c>
      <c r="M10" s="45">
        <f>患者1!M10</f>
        <v>0</v>
      </c>
      <c r="N10" s="45" t="s">
        <v>12</v>
      </c>
      <c r="O10" s="45">
        <f>患者1!O10</f>
        <v>0</v>
      </c>
      <c r="P10" s="45" t="s">
        <v>13</v>
      </c>
      <c r="R10" s="111"/>
      <c r="Z10" s="67" t="str">
        <f>"※「訪問診療を行った日」　"&amp;AA10</f>
        <v>※「訪問診療を行った日」　平成0年0月0日</v>
      </c>
      <c r="AA10" s="67" t="str">
        <f>J10&amp;K10&amp;L10&amp;M10&amp;N10&amp;O10&amp;P10</f>
        <v>平成0年0月0日</v>
      </c>
      <c r="AD10" s="39"/>
      <c r="AE10" s="39"/>
      <c r="AF10" s="39" t="str">
        <f t="shared" si="1"/>
        <v>※「訪問診療を行った日」　平成０年０月０日</v>
      </c>
      <c r="AG10" s="39"/>
      <c r="AH10" s="39"/>
      <c r="AI10" s="39"/>
      <c r="AN10" s="39"/>
      <c r="BB10" s="39" t="s">
        <v>38</v>
      </c>
      <c r="BK10" s="67" t="s">
        <v>42</v>
      </c>
    </row>
    <row r="11" spans="1:68" ht="10.5" customHeight="1" x14ac:dyDescent="0.15">
      <c r="C11" s="64"/>
      <c r="D11" s="64"/>
      <c r="E11" s="64"/>
      <c r="F11" s="64"/>
      <c r="G11" s="64"/>
      <c r="H11" s="64"/>
      <c r="J11" s="47"/>
      <c r="K11" s="64"/>
      <c r="L11" s="64"/>
      <c r="M11" s="64"/>
      <c r="N11" s="64"/>
      <c r="O11" s="64"/>
      <c r="P11" s="64"/>
      <c r="R11" s="111"/>
      <c r="AD11" s="39"/>
      <c r="AE11" s="39"/>
      <c r="AF11" s="39"/>
      <c r="AG11" s="39"/>
      <c r="AH11" s="39"/>
      <c r="AI11" s="39"/>
      <c r="AN11" s="39"/>
      <c r="BB11" s="39" t="s">
        <v>38</v>
      </c>
      <c r="BK11" s="67" t="s">
        <v>42</v>
      </c>
    </row>
    <row r="12" spans="1:68" ht="16.5" customHeight="1" x14ac:dyDescent="0.15">
      <c r="B12" s="48"/>
      <c r="C12" s="116" t="s">
        <v>7</v>
      </c>
      <c r="D12" s="118" t="s">
        <v>8</v>
      </c>
      <c r="E12" s="118"/>
      <c r="F12" s="119"/>
      <c r="G12" s="49"/>
      <c r="H12" s="104" t="s">
        <v>9</v>
      </c>
      <c r="I12" s="105"/>
      <c r="J12" s="108" t="s">
        <v>15</v>
      </c>
      <c r="K12" s="104"/>
      <c r="L12" s="104"/>
      <c r="M12" s="104"/>
      <c r="N12" s="105"/>
      <c r="O12" s="104" t="s">
        <v>17</v>
      </c>
      <c r="P12" s="105"/>
      <c r="R12" s="111"/>
      <c r="Z12" s="67" t="s">
        <v>25</v>
      </c>
      <c r="AA12" s="67" t="s">
        <v>26</v>
      </c>
      <c r="AB12" s="67" t="s">
        <v>27</v>
      </c>
      <c r="AC12" s="67" t="s">
        <v>28</v>
      </c>
      <c r="AD12" s="39"/>
      <c r="AE12" s="39"/>
      <c r="AF12" s="39" t="str">
        <f t="shared" ref="AF12:AI12" si="2">DBCS(Z12)</f>
        <v>※「患者氏名（同一建物居住者）」　</v>
      </c>
      <c r="AG12" s="39" t="str">
        <f t="shared" si="2"/>
        <v>※「診療時間（開始時刻及び終了時間）」　</v>
      </c>
      <c r="AH12" s="39" t="str">
        <f t="shared" si="2"/>
        <v>※「診療場所」　</v>
      </c>
      <c r="AI12" s="39" t="str">
        <f t="shared" si="2"/>
        <v>※「在宅訪問診療料２、往診料」　</v>
      </c>
      <c r="AN12" s="39"/>
      <c r="BB12" s="39" t="s">
        <v>38</v>
      </c>
      <c r="BK12" s="67" t="s">
        <v>42</v>
      </c>
    </row>
    <row r="13" spans="1:68" x14ac:dyDescent="0.15">
      <c r="B13" s="48"/>
      <c r="C13" s="117"/>
      <c r="D13" s="106" t="s">
        <v>14</v>
      </c>
      <c r="E13" s="106"/>
      <c r="F13" s="107"/>
      <c r="G13" s="66"/>
      <c r="H13" s="106"/>
      <c r="I13" s="107"/>
      <c r="J13" s="109" t="s">
        <v>16</v>
      </c>
      <c r="K13" s="106"/>
      <c r="L13" s="106"/>
      <c r="M13" s="106"/>
      <c r="N13" s="107"/>
      <c r="O13" s="106"/>
      <c r="P13" s="107"/>
      <c r="R13" s="111"/>
      <c r="AD13" s="39"/>
      <c r="AE13" s="39"/>
      <c r="AF13" s="39"/>
      <c r="AG13" s="39"/>
      <c r="AH13" s="39"/>
      <c r="AI13" s="39"/>
      <c r="AN13" s="39" t="s">
        <v>39</v>
      </c>
      <c r="AO13" s="67" t="s">
        <v>40</v>
      </c>
      <c r="AT13" s="67" t="s">
        <v>29</v>
      </c>
      <c r="AU13" s="67" t="s">
        <v>32</v>
      </c>
      <c r="AV13" s="67" t="s">
        <v>33</v>
      </c>
      <c r="BB13" s="39" t="s">
        <v>38</v>
      </c>
      <c r="BK13" s="67" t="s">
        <v>42</v>
      </c>
    </row>
    <row r="14" spans="1:68" ht="22.5" customHeight="1" x14ac:dyDescent="0.15">
      <c r="A14" s="58">
        <v>1</v>
      </c>
      <c r="B14" s="48"/>
      <c r="C14" s="21" t="str">
        <f>IF(患者1!AN14&lt;&gt;TRUE,患者1!C14,"")</f>
        <v/>
      </c>
      <c r="D14" s="22" t="str">
        <f>IF(患者1!AN14&lt;&gt;TRUE,患者1!D14,"")</f>
        <v/>
      </c>
      <c r="E14" s="23" t="s">
        <v>35</v>
      </c>
      <c r="F14" s="24" t="str">
        <f>IF(患者1!AN14&lt;&gt;TRUE,患者1!F14,"")</f>
        <v/>
      </c>
      <c r="G14" s="25"/>
      <c r="H14" s="96" t="str">
        <f>IF(患者1!AN14&lt;&gt;TRUE,患者1!H14,"")</f>
        <v/>
      </c>
      <c r="I14" s="97"/>
      <c r="J14" s="98"/>
      <c r="K14" s="99"/>
      <c r="L14" s="99"/>
      <c r="M14" s="99"/>
      <c r="N14" s="100"/>
      <c r="O14" s="98"/>
      <c r="P14" s="100"/>
      <c r="R14" s="111"/>
      <c r="AD14" s="39"/>
      <c r="AE14" s="39"/>
      <c r="AF14" s="39"/>
      <c r="AG14" s="39"/>
      <c r="AH14" s="39"/>
      <c r="AI14" s="39"/>
      <c r="AN14" s="39" t="b">
        <f>ISBLANK(C14)</f>
        <v>0</v>
      </c>
      <c r="AO14" s="67" t="b">
        <f>ISBLANK(H14)</f>
        <v>0</v>
      </c>
      <c r="AR14" s="67" t="b">
        <f t="shared" ref="AR14:AR33" si="3">ISBLANK(C14)</f>
        <v>0</v>
      </c>
      <c r="AU14" s="39" t="b">
        <f>患者1!AU14</f>
        <v>0</v>
      </c>
      <c r="AV14" s="39" t="b">
        <f>患者1!AV14</f>
        <v>0</v>
      </c>
      <c r="AW14" s="67" t="str">
        <f>IF(AU14=TRUE,"在宅患者訪問診療料２","")</f>
        <v/>
      </c>
      <c r="AX14" s="67" t="str">
        <f>IF(AV14=TRUE,"往診料","")</f>
        <v/>
      </c>
      <c r="AZ14" s="67">
        <f>IF(AN14&lt;&gt;TRUE,1,0)</f>
        <v>1</v>
      </c>
      <c r="BA14" s="39">
        <f>IF(AO14&lt;&gt;TRUE,1,0)</f>
        <v>1</v>
      </c>
      <c r="BB14" s="39" t="s">
        <v>38</v>
      </c>
      <c r="BK14" s="67" t="s">
        <v>42</v>
      </c>
    </row>
    <row r="15" spans="1:68" ht="22.5" customHeight="1" x14ac:dyDescent="0.15">
      <c r="A15" s="58">
        <v>2</v>
      </c>
      <c r="B15" s="48"/>
      <c r="C15" s="21" t="str">
        <f>IF(患者1!AN15&lt;&gt;TRUE,患者1!C15,"")</f>
        <v/>
      </c>
      <c r="D15" s="22" t="str">
        <f>IF(患者1!AN15&lt;&gt;TRUE,患者1!D15,"")</f>
        <v/>
      </c>
      <c r="E15" s="23" t="s">
        <v>35</v>
      </c>
      <c r="F15" s="24" t="str">
        <f>IF(患者1!AN15&lt;&gt;TRUE,患者1!F15,"")</f>
        <v/>
      </c>
      <c r="G15" s="25"/>
      <c r="H15" s="96" t="str">
        <f>IF(患者1!AN15&lt;&gt;TRUE,患者1!H15,"")</f>
        <v/>
      </c>
      <c r="I15" s="97"/>
      <c r="J15" s="98"/>
      <c r="K15" s="99"/>
      <c r="L15" s="99"/>
      <c r="M15" s="99"/>
      <c r="N15" s="100"/>
      <c r="O15" s="98"/>
      <c r="P15" s="100"/>
      <c r="R15" s="111"/>
      <c r="AD15" s="39"/>
      <c r="AE15" s="39"/>
      <c r="AF15" s="39"/>
      <c r="AG15" s="39"/>
      <c r="AH15" s="39"/>
      <c r="AI15" s="39"/>
      <c r="AN15" s="39" t="b">
        <f t="shared" ref="AN15:AN33" si="4">ISBLANK(C15)</f>
        <v>0</v>
      </c>
      <c r="AO15" s="67" t="b">
        <f t="shared" ref="AO15:AO33" si="5">ISBLANK(H15)</f>
        <v>0</v>
      </c>
      <c r="AR15" s="67" t="b">
        <f t="shared" si="3"/>
        <v>0</v>
      </c>
      <c r="AU15" s="39" t="b">
        <f>患者1!AU15</f>
        <v>0</v>
      </c>
      <c r="AV15" s="39" t="b">
        <f>患者1!AV15</f>
        <v>0</v>
      </c>
      <c r="AW15" s="67" t="str">
        <f t="shared" ref="AW15:AW33" si="6">IF(AU15=TRUE,"在宅患者訪問診療料２","")</f>
        <v/>
      </c>
      <c r="AX15" s="67" t="str">
        <f t="shared" ref="AX15:AX18" si="7">IF(AV15=TRUE,"往診料","")</f>
        <v/>
      </c>
      <c r="AZ15" s="39">
        <f t="shared" ref="AZ15:BA33" si="8">IF(AN15&lt;&gt;TRUE,1,0)</f>
        <v>1</v>
      </c>
      <c r="BA15" s="39">
        <f t="shared" si="8"/>
        <v>1</v>
      </c>
      <c r="BB15" s="39" t="s">
        <v>38</v>
      </c>
      <c r="BK15" s="67" t="s">
        <v>42</v>
      </c>
    </row>
    <row r="16" spans="1:68" ht="22.5" customHeight="1" x14ac:dyDescent="0.15">
      <c r="A16" s="58">
        <v>3</v>
      </c>
      <c r="B16" s="48"/>
      <c r="C16" s="21" t="str">
        <f>IF(患者1!AN16&lt;&gt;TRUE,患者1!C16,"")</f>
        <v/>
      </c>
      <c r="D16" s="22" t="str">
        <f>IF(患者1!AN16&lt;&gt;TRUE,患者1!D16,"")</f>
        <v/>
      </c>
      <c r="E16" s="23" t="s">
        <v>35</v>
      </c>
      <c r="F16" s="24" t="str">
        <f>IF(患者1!AN16&lt;&gt;TRUE,患者1!F16,"")</f>
        <v/>
      </c>
      <c r="G16" s="25"/>
      <c r="H16" s="96" t="str">
        <f>IF(患者1!AN16&lt;&gt;TRUE,患者1!H16,"")</f>
        <v/>
      </c>
      <c r="I16" s="97"/>
      <c r="J16" s="98"/>
      <c r="K16" s="99"/>
      <c r="L16" s="99"/>
      <c r="M16" s="99"/>
      <c r="N16" s="100"/>
      <c r="O16" s="98"/>
      <c r="P16" s="100"/>
      <c r="R16" s="111"/>
      <c r="AD16" s="39"/>
      <c r="AE16" s="39"/>
      <c r="AF16" s="39"/>
      <c r="AG16" s="39"/>
      <c r="AH16" s="39"/>
      <c r="AI16" s="39"/>
      <c r="AN16" s="39" t="b">
        <f t="shared" si="4"/>
        <v>0</v>
      </c>
      <c r="AO16" s="67" t="b">
        <f t="shared" si="5"/>
        <v>0</v>
      </c>
      <c r="AR16" s="67" t="b">
        <f t="shared" si="3"/>
        <v>0</v>
      </c>
      <c r="AU16" s="39" t="b">
        <f>患者1!AU16</f>
        <v>0</v>
      </c>
      <c r="AV16" s="39" t="b">
        <f>患者1!AV16</f>
        <v>0</v>
      </c>
      <c r="AW16" s="67" t="str">
        <f t="shared" si="6"/>
        <v/>
      </c>
      <c r="AX16" s="67" t="str">
        <f t="shared" si="7"/>
        <v/>
      </c>
      <c r="AZ16" s="39">
        <f t="shared" si="8"/>
        <v>1</v>
      </c>
      <c r="BA16" s="39">
        <f t="shared" si="8"/>
        <v>1</v>
      </c>
      <c r="BB16" s="39" t="s">
        <v>38</v>
      </c>
      <c r="BK16" s="67" t="s">
        <v>42</v>
      </c>
    </row>
    <row r="17" spans="1:63" s="67" customFormat="1" ht="22.5" customHeight="1" x14ac:dyDescent="0.15">
      <c r="A17" s="58">
        <v>4</v>
      </c>
      <c r="B17" s="48"/>
      <c r="C17" s="21" t="str">
        <f>IF(患者1!AN17&lt;&gt;TRUE,患者1!C17,"")</f>
        <v/>
      </c>
      <c r="D17" s="22" t="str">
        <f>IF(患者1!AN17&lt;&gt;TRUE,患者1!D17,"")</f>
        <v/>
      </c>
      <c r="E17" s="23" t="s">
        <v>35</v>
      </c>
      <c r="F17" s="24" t="str">
        <f>IF(患者1!AN17&lt;&gt;TRUE,患者1!F17,"")</f>
        <v/>
      </c>
      <c r="G17" s="25"/>
      <c r="H17" s="96" t="str">
        <f>IF(患者1!AN17&lt;&gt;TRUE,患者1!H17,"")</f>
        <v/>
      </c>
      <c r="I17" s="97"/>
      <c r="J17" s="98"/>
      <c r="K17" s="99"/>
      <c r="L17" s="99"/>
      <c r="M17" s="99"/>
      <c r="N17" s="100"/>
      <c r="O17" s="98"/>
      <c r="P17" s="100"/>
      <c r="Q17" s="63"/>
      <c r="R17" s="111"/>
      <c r="S17" s="63"/>
      <c r="T17" s="63"/>
      <c r="U17" s="63"/>
      <c r="V17" s="63"/>
      <c r="W17" s="63"/>
      <c r="X17" s="63"/>
      <c r="Y17" s="63"/>
      <c r="AD17" s="39"/>
      <c r="AE17" s="39"/>
      <c r="AF17" s="39"/>
      <c r="AG17" s="39"/>
      <c r="AH17" s="39"/>
      <c r="AI17" s="39"/>
      <c r="AN17" s="39" t="b">
        <f t="shared" si="4"/>
        <v>0</v>
      </c>
      <c r="AO17" s="67" t="b">
        <f t="shared" si="5"/>
        <v>0</v>
      </c>
      <c r="AR17" s="67" t="b">
        <f t="shared" si="3"/>
        <v>0</v>
      </c>
      <c r="AU17" s="39" t="b">
        <f>患者1!AU17</f>
        <v>0</v>
      </c>
      <c r="AV17" s="39" t="b">
        <f>患者1!AV17</f>
        <v>0</v>
      </c>
      <c r="AW17" s="67" t="str">
        <f t="shared" si="6"/>
        <v/>
      </c>
      <c r="AX17" s="67" t="str">
        <f t="shared" si="7"/>
        <v/>
      </c>
      <c r="AZ17" s="39">
        <f t="shared" si="8"/>
        <v>1</v>
      </c>
      <c r="BA17" s="39">
        <f t="shared" si="8"/>
        <v>1</v>
      </c>
      <c r="BB17" s="39" t="s">
        <v>38</v>
      </c>
      <c r="BK17" s="67" t="s">
        <v>42</v>
      </c>
    </row>
    <row r="18" spans="1:63" s="67" customFormat="1" ht="22.5" customHeight="1" x14ac:dyDescent="0.15">
      <c r="A18" s="58">
        <v>5</v>
      </c>
      <c r="B18" s="48"/>
      <c r="C18" s="21" t="str">
        <f>IF(患者1!AN18&lt;&gt;TRUE,患者1!C18,"")</f>
        <v/>
      </c>
      <c r="D18" s="22" t="str">
        <f>IF(患者1!AN18&lt;&gt;TRUE,患者1!D18,"")</f>
        <v/>
      </c>
      <c r="E18" s="23" t="s">
        <v>35</v>
      </c>
      <c r="F18" s="24" t="str">
        <f>IF(患者1!AN18&lt;&gt;TRUE,患者1!F18,"")</f>
        <v/>
      </c>
      <c r="G18" s="25"/>
      <c r="H18" s="96" t="str">
        <f>IF(患者1!AN18&lt;&gt;TRUE,患者1!H18,"")</f>
        <v/>
      </c>
      <c r="I18" s="97"/>
      <c r="J18" s="98"/>
      <c r="K18" s="99"/>
      <c r="L18" s="99"/>
      <c r="M18" s="99"/>
      <c r="N18" s="100"/>
      <c r="O18" s="98"/>
      <c r="P18" s="100"/>
      <c r="Q18" s="63"/>
      <c r="R18" s="111"/>
      <c r="S18" s="63"/>
      <c r="T18" s="63"/>
      <c r="U18" s="63"/>
      <c r="V18" s="63"/>
      <c r="W18" s="63"/>
      <c r="X18" s="63"/>
      <c r="Y18" s="63"/>
      <c r="AD18" s="39"/>
      <c r="AE18" s="39"/>
      <c r="AF18" s="39"/>
      <c r="AG18" s="39"/>
      <c r="AH18" s="39"/>
      <c r="AI18" s="39"/>
      <c r="AN18" s="39" t="b">
        <f t="shared" si="4"/>
        <v>0</v>
      </c>
      <c r="AO18" s="67" t="b">
        <f t="shared" si="5"/>
        <v>0</v>
      </c>
      <c r="AR18" s="67" t="b">
        <f t="shared" si="3"/>
        <v>0</v>
      </c>
      <c r="AU18" s="39" t="b">
        <f>患者1!AU18</f>
        <v>0</v>
      </c>
      <c r="AV18" s="39" t="b">
        <f>患者1!AV18</f>
        <v>0</v>
      </c>
      <c r="AW18" s="67" t="str">
        <f t="shared" si="6"/>
        <v/>
      </c>
      <c r="AX18" s="67" t="str">
        <f t="shared" si="7"/>
        <v/>
      </c>
      <c r="AZ18" s="39">
        <f t="shared" si="8"/>
        <v>1</v>
      </c>
      <c r="BA18" s="39">
        <f t="shared" si="8"/>
        <v>1</v>
      </c>
      <c r="BB18" s="39" t="s">
        <v>38</v>
      </c>
      <c r="BK18" s="67" t="s">
        <v>42</v>
      </c>
    </row>
    <row r="19" spans="1:63" s="67" customFormat="1" ht="22.5" customHeight="1" x14ac:dyDescent="0.15">
      <c r="A19" s="58">
        <v>6</v>
      </c>
      <c r="B19" s="48"/>
      <c r="C19" s="21" t="str">
        <f>IF(患者1!AN19&lt;&gt;TRUE,患者1!C19,"")</f>
        <v/>
      </c>
      <c r="D19" s="22" t="str">
        <f>IF(患者1!AN19&lt;&gt;TRUE,患者1!D19,"")</f>
        <v/>
      </c>
      <c r="E19" s="23" t="s">
        <v>35</v>
      </c>
      <c r="F19" s="24" t="str">
        <f>IF(患者1!AN19&lt;&gt;TRUE,患者1!F19,"")</f>
        <v/>
      </c>
      <c r="G19" s="25"/>
      <c r="H19" s="96" t="str">
        <f>IF(患者1!AN19&lt;&gt;TRUE,患者1!H19,"")</f>
        <v/>
      </c>
      <c r="I19" s="97"/>
      <c r="J19" s="98"/>
      <c r="K19" s="99"/>
      <c r="L19" s="99"/>
      <c r="M19" s="99"/>
      <c r="N19" s="100"/>
      <c r="O19" s="98"/>
      <c r="P19" s="100"/>
      <c r="Q19" s="63"/>
      <c r="R19" s="112"/>
      <c r="S19" s="63"/>
      <c r="T19" s="63"/>
      <c r="U19" s="63"/>
      <c r="V19" s="63"/>
      <c r="W19" s="63"/>
      <c r="X19" s="63"/>
      <c r="Y19" s="63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 t="b">
        <f t="shared" si="4"/>
        <v>0</v>
      </c>
      <c r="AO19" s="67" t="b">
        <f t="shared" si="5"/>
        <v>0</v>
      </c>
      <c r="AR19" s="67" t="b">
        <f t="shared" si="3"/>
        <v>0</v>
      </c>
      <c r="AU19" s="39" t="b">
        <f>患者1!AU19</f>
        <v>0</v>
      </c>
      <c r="AV19" s="39" t="b">
        <f>患者1!AV19</f>
        <v>0</v>
      </c>
      <c r="AW19" s="67" t="str">
        <f t="shared" si="6"/>
        <v/>
      </c>
      <c r="AZ19" s="39">
        <f t="shared" si="8"/>
        <v>1</v>
      </c>
      <c r="BA19" s="39">
        <f t="shared" si="8"/>
        <v>1</v>
      </c>
      <c r="BB19" s="39" t="s">
        <v>38</v>
      </c>
      <c r="BK19" s="67" t="s">
        <v>42</v>
      </c>
    </row>
    <row r="20" spans="1:63" s="67" customFormat="1" ht="22.5" customHeight="1" x14ac:dyDescent="0.15">
      <c r="A20" s="58">
        <v>7</v>
      </c>
      <c r="B20" s="48"/>
      <c r="C20" s="21" t="str">
        <f>IF(患者1!AN20&lt;&gt;TRUE,患者1!C20,"")</f>
        <v/>
      </c>
      <c r="D20" s="22" t="str">
        <f>IF(患者1!AN20&lt;&gt;TRUE,患者1!D20,"")</f>
        <v/>
      </c>
      <c r="E20" s="23" t="s">
        <v>35</v>
      </c>
      <c r="F20" s="24" t="str">
        <f>IF(患者1!AN20&lt;&gt;TRUE,患者1!F20,"")</f>
        <v/>
      </c>
      <c r="G20" s="25"/>
      <c r="H20" s="96" t="str">
        <f>IF(患者1!AN20&lt;&gt;TRUE,患者1!H20,"")</f>
        <v/>
      </c>
      <c r="I20" s="97"/>
      <c r="J20" s="98"/>
      <c r="K20" s="99"/>
      <c r="L20" s="99"/>
      <c r="M20" s="99"/>
      <c r="N20" s="100"/>
      <c r="O20" s="98"/>
      <c r="P20" s="100"/>
      <c r="Q20" s="63"/>
      <c r="R20" s="63"/>
      <c r="S20" s="63" t="str">
        <f>AF47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T20" s="63" t="s">
        <v>37</v>
      </c>
      <c r="U20" s="63"/>
      <c r="V20" s="63"/>
      <c r="W20" s="63"/>
      <c r="X20" s="63"/>
      <c r="Y20" s="63" t="s">
        <v>36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 t="b">
        <f t="shared" si="4"/>
        <v>0</v>
      </c>
      <c r="AO20" s="67" t="b">
        <f t="shared" si="5"/>
        <v>0</v>
      </c>
      <c r="AR20" s="67" t="b">
        <f t="shared" si="3"/>
        <v>0</v>
      </c>
      <c r="AU20" s="39" t="b">
        <f>患者1!AU20</f>
        <v>0</v>
      </c>
      <c r="AV20" s="39" t="b">
        <f>患者1!AV20</f>
        <v>0</v>
      </c>
      <c r="AW20" s="67" t="str">
        <f t="shared" si="6"/>
        <v/>
      </c>
      <c r="AY20" s="39"/>
      <c r="AZ20" s="39">
        <f t="shared" si="8"/>
        <v>1</v>
      </c>
      <c r="BA20" s="39">
        <f t="shared" si="8"/>
        <v>1</v>
      </c>
      <c r="BB20" s="39" t="s">
        <v>38</v>
      </c>
      <c r="BK20" s="67" t="s">
        <v>42</v>
      </c>
    </row>
    <row r="21" spans="1:63" s="67" customFormat="1" ht="22.5" customHeight="1" x14ac:dyDescent="0.15">
      <c r="A21" s="58">
        <v>8</v>
      </c>
      <c r="B21" s="48"/>
      <c r="C21" s="21" t="str">
        <f>IF(患者1!AN21&lt;&gt;TRUE,患者1!C21,"")</f>
        <v/>
      </c>
      <c r="D21" s="22" t="str">
        <f>IF(患者1!AN21&lt;&gt;TRUE,患者1!D21,"")</f>
        <v/>
      </c>
      <c r="E21" s="23" t="s">
        <v>35</v>
      </c>
      <c r="F21" s="24" t="str">
        <f>IF(患者1!AN21&lt;&gt;TRUE,患者1!F21,"")</f>
        <v/>
      </c>
      <c r="G21" s="25"/>
      <c r="H21" s="96" t="str">
        <f>IF(患者1!AN21&lt;&gt;TRUE,患者1!H21,"")</f>
        <v/>
      </c>
      <c r="I21" s="97"/>
      <c r="J21" s="98"/>
      <c r="K21" s="99"/>
      <c r="L21" s="99"/>
      <c r="M21" s="99"/>
      <c r="N21" s="100"/>
      <c r="O21" s="98"/>
      <c r="P21" s="100"/>
      <c r="Q21" s="63"/>
      <c r="R21" s="45" t="s">
        <v>31</v>
      </c>
      <c r="S21" s="63"/>
      <c r="T21" s="63"/>
      <c r="U21" s="63"/>
      <c r="V21" s="63"/>
      <c r="W21" s="63"/>
      <c r="X21" s="63"/>
      <c r="Y21" s="63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 t="b">
        <f t="shared" si="4"/>
        <v>0</v>
      </c>
      <c r="AO21" s="67" t="b">
        <f t="shared" si="5"/>
        <v>0</v>
      </c>
      <c r="AR21" s="67" t="b">
        <f t="shared" si="3"/>
        <v>0</v>
      </c>
      <c r="AU21" s="39" t="b">
        <f>患者1!AU21</f>
        <v>0</v>
      </c>
      <c r="AV21" s="39" t="b">
        <f>患者1!AV21</f>
        <v>0</v>
      </c>
      <c r="AW21" s="67" t="str">
        <f t="shared" si="6"/>
        <v/>
      </c>
      <c r="AY21" s="39"/>
      <c r="AZ21" s="39">
        <f t="shared" si="8"/>
        <v>1</v>
      </c>
      <c r="BA21" s="39">
        <f t="shared" si="8"/>
        <v>1</v>
      </c>
      <c r="BB21" s="39" t="s">
        <v>38</v>
      </c>
      <c r="BK21" s="67" t="s">
        <v>42</v>
      </c>
    </row>
    <row r="22" spans="1:63" s="67" customFormat="1" ht="22.5" customHeight="1" x14ac:dyDescent="0.15">
      <c r="A22" s="58">
        <v>9</v>
      </c>
      <c r="B22" s="48"/>
      <c r="C22" s="21" t="str">
        <f>IF(患者1!AN22&lt;&gt;TRUE,患者1!C22,"")</f>
        <v/>
      </c>
      <c r="D22" s="22" t="str">
        <f>IF(患者1!AN22&lt;&gt;TRUE,患者1!D22,"")</f>
        <v/>
      </c>
      <c r="E22" s="23" t="s">
        <v>35</v>
      </c>
      <c r="F22" s="24" t="str">
        <f>IF(患者1!AN22&lt;&gt;TRUE,患者1!F22,"")</f>
        <v/>
      </c>
      <c r="G22" s="25"/>
      <c r="H22" s="96" t="str">
        <f>IF(患者1!AN22&lt;&gt;TRUE,患者1!H22,"")</f>
        <v/>
      </c>
      <c r="I22" s="97"/>
      <c r="J22" s="98"/>
      <c r="K22" s="99"/>
      <c r="L22" s="99"/>
      <c r="M22" s="99"/>
      <c r="N22" s="100"/>
      <c r="O22" s="98"/>
      <c r="P22" s="100"/>
      <c r="Q22" s="63"/>
      <c r="R22" s="63"/>
      <c r="S22" s="63"/>
      <c r="T22" s="63"/>
      <c r="U22" s="63"/>
      <c r="V22" s="63"/>
      <c r="W22" s="63"/>
      <c r="X22" s="63"/>
      <c r="Y22" s="63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 t="b">
        <f t="shared" si="4"/>
        <v>0</v>
      </c>
      <c r="AO22" s="67" t="b">
        <f t="shared" si="5"/>
        <v>0</v>
      </c>
      <c r="AR22" s="67" t="b">
        <f t="shared" si="3"/>
        <v>0</v>
      </c>
      <c r="AU22" s="39" t="b">
        <f>患者1!AU22</f>
        <v>0</v>
      </c>
      <c r="AV22" s="39" t="b">
        <f>患者1!AV22</f>
        <v>0</v>
      </c>
      <c r="AW22" s="67" t="str">
        <f t="shared" si="6"/>
        <v/>
      </c>
      <c r="AY22" s="39"/>
      <c r="AZ22" s="39">
        <f t="shared" si="8"/>
        <v>1</v>
      </c>
      <c r="BA22" s="39">
        <f t="shared" si="8"/>
        <v>1</v>
      </c>
      <c r="BB22" s="39" t="s">
        <v>38</v>
      </c>
      <c r="BK22" s="67" t="s">
        <v>42</v>
      </c>
    </row>
    <row r="23" spans="1:63" s="67" customFormat="1" ht="22.5" customHeight="1" x14ac:dyDescent="0.15">
      <c r="A23" s="58">
        <v>10</v>
      </c>
      <c r="B23" s="48"/>
      <c r="C23" s="21" t="str">
        <f>IF(患者1!AN23&lt;&gt;TRUE,患者1!C23,"")</f>
        <v/>
      </c>
      <c r="D23" s="22" t="str">
        <f>IF(患者1!AN23&lt;&gt;TRUE,患者1!D23,"")</f>
        <v/>
      </c>
      <c r="E23" s="23" t="s">
        <v>35</v>
      </c>
      <c r="F23" s="24" t="str">
        <f>IF(患者1!AN23&lt;&gt;TRUE,患者1!F23,"")</f>
        <v/>
      </c>
      <c r="G23" s="25"/>
      <c r="H23" s="96" t="str">
        <f>IF(患者1!AN23&lt;&gt;TRUE,患者1!H23,"")</f>
        <v/>
      </c>
      <c r="I23" s="97"/>
      <c r="J23" s="98"/>
      <c r="K23" s="99"/>
      <c r="L23" s="99"/>
      <c r="M23" s="99"/>
      <c r="N23" s="100"/>
      <c r="O23" s="98"/>
      <c r="P23" s="100"/>
      <c r="Q23" s="63"/>
      <c r="R23" s="59" t="s">
        <v>44</v>
      </c>
      <c r="S23" s="63"/>
      <c r="T23" s="63"/>
      <c r="U23" s="63"/>
      <c r="V23" s="63"/>
      <c r="W23" s="63"/>
      <c r="X23" s="63"/>
      <c r="Y23" s="63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 t="b">
        <f t="shared" si="4"/>
        <v>0</v>
      </c>
      <c r="AO23" s="67" t="b">
        <f t="shared" si="5"/>
        <v>0</v>
      </c>
      <c r="AR23" s="67" t="b">
        <f t="shared" si="3"/>
        <v>0</v>
      </c>
      <c r="AU23" s="39" t="b">
        <f>患者1!AU23</f>
        <v>0</v>
      </c>
      <c r="AV23" s="39" t="b">
        <f>患者1!AV23</f>
        <v>0</v>
      </c>
      <c r="AW23" s="67" t="str">
        <f t="shared" si="6"/>
        <v/>
      </c>
      <c r="AY23" s="39"/>
      <c r="AZ23" s="39">
        <f t="shared" si="8"/>
        <v>1</v>
      </c>
      <c r="BA23" s="39">
        <f t="shared" si="8"/>
        <v>1</v>
      </c>
      <c r="BB23" s="39" t="s">
        <v>38</v>
      </c>
      <c r="BK23" s="67" t="s">
        <v>42</v>
      </c>
    </row>
    <row r="24" spans="1:63" s="67" customFormat="1" ht="22.5" customHeight="1" x14ac:dyDescent="0.15">
      <c r="A24" s="58">
        <v>11</v>
      </c>
      <c r="B24" s="48"/>
      <c r="C24" s="21" t="str">
        <f>IF(患者1!AN24&lt;&gt;TRUE,患者1!C24,"")</f>
        <v/>
      </c>
      <c r="D24" s="22" t="str">
        <f>IF(患者1!AN24&lt;&gt;TRUE,患者1!D24,"")</f>
        <v/>
      </c>
      <c r="E24" s="23" t="s">
        <v>35</v>
      </c>
      <c r="F24" s="24" t="str">
        <f>IF(患者1!AN24&lt;&gt;TRUE,患者1!F24,"")</f>
        <v/>
      </c>
      <c r="G24" s="25"/>
      <c r="H24" s="96" t="str">
        <f>IF(患者1!AN24&lt;&gt;TRUE,患者1!H24,"")</f>
        <v/>
      </c>
      <c r="I24" s="97"/>
      <c r="J24" s="98"/>
      <c r="K24" s="99"/>
      <c r="L24" s="99"/>
      <c r="M24" s="99"/>
      <c r="N24" s="100"/>
      <c r="O24" s="98"/>
      <c r="P24" s="100"/>
      <c r="Q24" s="63"/>
      <c r="R24" s="63"/>
      <c r="S24" s="63"/>
      <c r="T24" s="63"/>
      <c r="U24" s="63"/>
      <c r="V24" s="63"/>
      <c r="W24" s="63"/>
      <c r="X24" s="63"/>
      <c r="Y24" s="63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 t="b">
        <f t="shared" si="4"/>
        <v>0</v>
      </c>
      <c r="AO24" s="67" t="b">
        <f t="shared" si="5"/>
        <v>0</v>
      </c>
      <c r="AR24" s="67" t="b">
        <f t="shared" si="3"/>
        <v>0</v>
      </c>
      <c r="AU24" s="39" t="b">
        <f>患者1!AU24</f>
        <v>0</v>
      </c>
      <c r="AV24" s="39" t="b">
        <f>患者1!AV24</f>
        <v>0</v>
      </c>
      <c r="AW24" s="67" t="str">
        <f t="shared" si="6"/>
        <v/>
      </c>
      <c r="AY24" s="39"/>
      <c r="AZ24" s="39">
        <f t="shared" si="8"/>
        <v>1</v>
      </c>
      <c r="BA24" s="39">
        <f t="shared" si="8"/>
        <v>1</v>
      </c>
      <c r="BB24" s="39" t="s">
        <v>38</v>
      </c>
      <c r="BK24" s="67" t="s">
        <v>42</v>
      </c>
    </row>
    <row r="25" spans="1:63" s="67" customFormat="1" ht="22.5" customHeight="1" x14ac:dyDescent="0.15">
      <c r="A25" s="58">
        <v>12</v>
      </c>
      <c r="B25" s="48"/>
      <c r="C25" s="21" t="str">
        <f>IF(患者1!AN25&lt;&gt;TRUE,患者1!C25,"")</f>
        <v/>
      </c>
      <c r="D25" s="22" t="str">
        <f>IF(患者1!AN25&lt;&gt;TRUE,患者1!D25,"")</f>
        <v/>
      </c>
      <c r="E25" s="23" t="s">
        <v>35</v>
      </c>
      <c r="F25" s="24" t="str">
        <f>IF(患者1!AN25&lt;&gt;TRUE,患者1!F25,"")</f>
        <v/>
      </c>
      <c r="G25" s="25"/>
      <c r="H25" s="96" t="str">
        <f>IF(患者1!AN25&lt;&gt;TRUE,患者1!H25,"")</f>
        <v/>
      </c>
      <c r="I25" s="97"/>
      <c r="J25" s="98"/>
      <c r="K25" s="99"/>
      <c r="L25" s="99"/>
      <c r="M25" s="99"/>
      <c r="N25" s="100"/>
      <c r="O25" s="98"/>
      <c r="P25" s="100"/>
      <c r="Q25" s="63"/>
      <c r="R25" s="63"/>
      <c r="S25" s="63"/>
      <c r="T25" s="63"/>
      <c r="U25" s="63"/>
      <c r="V25" s="63"/>
      <c r="W25" s="63"/>
      <c r="X25" s="63"/>
      <c r="Y25" s="63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 t="b">
        <f t="shared" si="4"/>
        <v>0</v>
      </c>
      <c r="AO25" s="67" t="b">
        <f t="shared" si="5"/>
        <v>0</v>
      </c>
      <c r="AR25" s="67" t="b">
        <f t="shared" si="3"/>
        <v>0</v>
      </c>
      <c r="AU25" s="39" t="b">
        <f>患者1!AU25</f>
        <v>0</v>
      </c>
      <c r="AV25" s="39" t="b">
        <f>患者1!AV25</f>
        <v>0</v>
      </c>
      <c r="AW25" s="67" t="str">
        <f t="shared" si="6"/>
        <v/>
      </c>
      <c r="AY25" s="39"/>
      <c r="AZ25" s="39">
        <f t="shared" si="8"/>
        <v>1</v>
      </c>
      <c r="BA25" s="39">
        <f t="shared" si="8"/>
        <v>1</v>
      </c>
      <c r="BB25" s="39" t="s">
        <v>38</v>
      </c>
      <c r="BK25" s="67" t="s">
        <v>42</v>
      </c>
    </row>
    <row r="26" spans="1:63" s="67" customFormat="1" ht="22.5" customHeight="1" x14ac:dyDescent="0.15">
      <c r="A26" s="58">
        <v>13</v>
      </c>
      <c r="B26" s="48"/>
      <c r="C26" s="21" t="str">
        <f>IF(患者1!AN26&lt;&gt;TRUE,患者1!C26,"")</f>
        <v/>
      </c>
      <c r="D26" s="22" t="str">
        <f>IF(患者1!AN26&lt;&gt;TRUE,患者1!D26,"")</f>
        <v/>
      </c>
      <c r="E26" s="23" t="s">
        <v>35</v>
      </c>
      <c r="F26" s="24" t="str">
        <f>IF(患者1!AN26&lt;&gt;TRUE,患者1!F26,"")</f>
        <v/>
      </c>
      <c r="G26" s="25"/>
      <c r="H26" s="96" t="str">
        <f>IF(患者1!AN26&lt;&gt;TRUE,患者1!H26,"")</f>
        <v/>
      </c>
      <c r="I26" s="97"/>
      <c r="J26" s="98"/>
      <c r="K26" s="99"/>
      <c r="L26" s="99"/>
      <c r="M26" s="99"/>
      <c r="N26" s="100"/>
      <c r="O26" s="98"/>
      <c r="P26" s="100"/>
      <c r="Q26" s="63"/>
      <c r="R26" s="63"/>
      <c r="S26" s="63"/>
      <c r="T26" s="63"/>
      <c r="U26" s="63"/>
      <c r="V26" s="63"/>
      <c r="W26" s="63"/>
      <c r="X26" s="63"/>
      <c r="Y26" s="63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 t="b">
        <f t="shared" si="4"/>
        <v>0</v>
      </c>
      <c r="AO26" s="67" t="b">
        <f t="shared" si="5"/>
        <v>0</v>
      </c>
      <c r="AR26" s="67" t="b">
        <f t="shared" si="3"/>
        <v>0</v>
      </c>
      <c r="AU26" s="39" t="b">
        <f>患者1!AU26</f>
        <v>0</v>
      </c>
      <c r="AV26" s="39" t="b">
        <f>患者1!AV26</f>
        <v>0</v>
      </c>
      <c r="AW26" s="67" t="str">
        <f t="shared" si="6"/>
        <v/>
      </c>
      <c r="AY26" s="39"/>
      <c r="AZ26" s="39">
        <f t="shared" si="8"/>
        <v>1</v>
      </c>
      <c r="BA26" s="39">
        <f t="shared" si="8"/>
        <v>1</v>
      </c>
      <c r="BB26" s="39" t="s">
        <v>38</v>
      </c>
      <c r="BK26" s="67" t="s">
        <v>42</v>
      </c>
    </row>
    <row r="27" spans="1:63" s="67" customFormat="1" ht="22.5" customHeight="1" x14ac:dyDescent="0.15">
      <c r="A27" s="58">
        <v>14</v>
      </c>
      <c r="B27" s="48"/>
      <c r="C27" s="21" t="str">
        <f>IF(患者1!AN27&lt;&gt;TRUE,患者1!C27,"")</f>
        <v/>
      </c>
      <c r="D27" s="22" t="str">
        <f>IF(患者1!AN27&lt;&gt;TRUE,患者1!D27,"")</f>
        <v/>
      </c>
      <c r="E27" s="23" t="s">
        <v>35</v>
      </c>
      <c r="F27" s="24" t="str">
        <f>IF(患者1!AN27&lt;&gt;TRUE,患者1!F27,"")</f>
        <v/>
      </c>
      <c r="G27" s="25"/>
      <c r="H27" s="96" t="str">
        <f>IF(患者1!AN27&lt;&gt;TRUE,患者1!H27,"")</f>
        <v/>
      </c>
      <c r="I27" s="97"/>
      <c r="J27" s="98"/>
      <c r="K27" s="99"/>
      <c r="L27" s="99"/>
      <c r="M27" s="99"/>
      <c r="N27" s="100"/>
      <c r="O27" s="98"/>
      <c r="P27" s="100"/>
      <c r="Q27" s="63"/>
      <c r="R27" s="63"/>
      <c r="S27" s="63"/>
      <c r="T27" s="63"/>
      <c r="U27" s="63"/>
      <c r="V27" s="63"/>
      <c r="W27" s="63"/>
      <c r="X27" s="63"/>
      <c r="Y27" s="63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 t="b">
        <f t="shared" si="4"/>
        <v>0</v>
      </c>
      <c r="AO27" s="67" t="b">
        <f t="shared" si="5"/>
        <v>0</v>
      </c>
      <c r="AR27" s="67" t="b">
        <f t="shared" si="3"/>
        <v>0</v>
      </c>
      <c r="AU27" s="39" t="b">
        <f>患者1!AU27</f>
        <v>0</v>
      </c>
      <c r="AV27" s="39" t="b">
        <f>患者1!AV27</f>
        <v>0</v>
      </c>
      <c r="AW27" s="67" t="str">
        <f t="shared" si="6"/>
        <v/>
      </c>
      <c r="AY27" s="39"/>
      <c r="AZ27" s="39">
        <f t="shared" si="8"/>
        <v>1</v>
      </c>
      <c r="BA27" s="39">
        <f t="shared" si="8"/>
        <v>1</v>
      </c>
      <c r="BB27" s="39" t="s">
        <v>38</v>
      </c>
      <c r="BK27" s="67" t="s">
        <v>42</v>
      </c>
    </row>
    <row r="28" spans="1:63" s="67" customFormat="1" ht="22.5" customHeight="1" x14ac:dyDescent="0.15">
      <c r="A28" s="58">
        <v>15</v>
      </c>
      <c r="B28" s="48"/>
      <c r="C28" s="21" t="str">
        <f>IF(患者1!AN28&lt;&gt;TRUE,患者1!C28,"")</f>
        <v/>
      </c>
      <c r="D28" s="22" t="str">
        <f>IF(患者1!AN28&lt;&gt;TRUE,患者1!D28,"")</f>
        <v/>
      </c>
      <c r="E28" s="23" t="s">
        <v>35</v>
      </c>
      <c r="F28" s="24" t="str">
        <f>IF(患者1!AN28&lt;&gt;TRUE,患者1!F28,"")</f>
        <v/>
      </c>
      <c r="G28" s="25"/>
      <c r="H28" s="96" t="str">
        <f>IF(患者1!AN28&lt;&gt;TRUE,患者1!H28,"")</f>
        <v/>
      </c>
      <c r="I28" s="97"/>
      <c r="J28" s="98"/>
      <c r="K28" s="99"/>
      <c r="L28" s="99"/>
      <c r="M28" s="99"/>
      <c r="N28" s="100"/>
      <c r="O28" s="98"/>
      <c r="P28" s="100"/>
      <c r="Q28" s="63"/>
      <c r="R28" s="63"/>
      <c r="S28" s="63"/>
      <c r="T28" s="63"/>
      <c r="U28" s="63"/>
      <c r="V28" s="63"/>
      <c r="W28" s="63"/>
      <c r="X28" s="63"/>
      <c r="Y28" s="63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 t="b">
        <f t="shared" si="4"/>
        <v>0</v>
      </c>
      <c r="AO28" s="67" t="b">
        <f t="shared" si="5"/>
        <v>0</v>
      </c>
      <c r="AR28" s="67" t="b">
        <f t="shared" si="3"/>
        <v>0</v>
      </c>
      <c r="AU28" s="39" t="b">
        <f>患者1!AU28</f>
        <v>0</v>
      </c>
      <c r="AV28" s="39" t="b">
        <f>患者1!AV28</f>
        <v>0</v>
      </c>
      <c r="AW28" s="67" t="str">
        <f t="shared" si="6"/>
        <v/>
      </c>
      <c r="AY28" s="39"/>
      <c r="AZ28" s="39">
        <f t="shared" si="8"/>
        <v>1</v>
      </c>
      <c r="BA28" s="39">
        <f t="shared" si="8"/>
        <v>1</v>
      </c>
      <c r="BB28" s="39" t="s">
        <v>38</v>
      </c>
      <c r="BK28" s="67" t="s">
        <v>42</v>
      </c>
    </row>
    <row r="29" spans="1:63" s="67" customFormat="1" ht="22.5" customHeight="1" x14ac:dyDescent="0.15">
      <c r="A29" s="58">
        <v>16</v>
      </c>
      <c r="B29" s="48"/>
      <c r="C29" s="21" t="str">
        <f>IF(患者1!AN29&lt;&gt;TRUE,患者1!C29,"")</f>
        <v/>
      </c>
      <c r="D29" s="22" t="str">
        <f>IF(患者1!AN29&lt;&gt;TRUE,患者1!D29,"")</f>
        <v/>
      </c>
      <c r="E29" s="23" t="s">
        <v>35</v>
      </c>
      <c r="F29" s="24" t="str">
        <f>IF(患者1!AN29&lt;&gt;TRUE,患者1!F29,"")</f>
        <v/>
      </c>
      <c r="G29" s="25"/>
      <c r="H29" s="96" t="str">
        <f>IF(患者1!AN29&lt;&gt;TRUE,患者1!H29,"")</f>
        <v/>
      </c>
      <c r="I29" s="97"/>
      <c r="J29" s="98"/>
      <c r="K29" s="99"/>
      <c r="L29" s="99"/>
      <c r="M29" s="99"/>
      <c r="N29" s="100"/>
      <c r="O29" s="98"/>
      <c r="P29" s="100"/>
      <c r="Q29" s="63"/>
      <c r="R29" s="63"/>
      <c r="S29" s="63"/>
      <c r="T29" s="63"/>
      <c r="U29" s="63"/>
      <c r="V29" s="63"/>
      <c r="W29" s="63"/>
      <c r="X29" s="63"/>
      <c r="Y29" s="63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 t="b">
        <f t="shared" si="4"/>
        <v>0</v>
      </c>
      <c r="AO29" s="67" t="b">
        <f t="shared" si="5"/>
        <v>0</v>
      </c>
      <c r="AR29" s="67" t="b">
        <f t="shared" si="3"/>
        <v>0</v>
      </c>
      <c r="AU29" s="39" t="b">
        <f>患者1!AU29</f>
        <v>0</v>
      </c>
      <c r="AV29" s="39" t="b">
        <f>患者1!AV29</f>
        <v>0</v>
      </c>
      <c r="AW29" s="67" t="str">
        <f t="shared" si="6"/>
        <v/>
      </c>
      <c r="AY29" s="39"/>
      <c r="AZ29" s="39">
        <f t="shared" si="8"/>
        <v>1</v>
      </c>
      <c r="BA29" s="39">
        <f t="shared" si="8"/>
        <v>1</v>
      </c>
      <c r="BB29" s="39" t="s">
        <v>38</v>
      </c>
      <c r="BK29" s="67" t="s">
        <v>42</v>
      </c>
    </row>
    <row r="30" spans="1:63" s="67" customFormat="1" ht="22.5" customHeight="1" x14ac:dyDescent="0.15">
      <c r="A30" s="58">
        <v>17</v>
      </c>
      <c r="B30" s="48"/>
      <c r="C30" s="21" t="str">
        <f>IF(患者1!AN30&lt;&gt;TRUE,患者1!C30,"")</f>
        <v/>
      </c>
      <c r="D30" s="22" t="str">
        <f>IF(患者1!AN30&lt;&gt;TRUE,患者1!D30,"")</f>
        <v/>
      </c>
      <c r="E30" s="23" t="s">
        <v>35</v>
      </c>
      <c r="F30" s="24" t="str">
        <f>IF(患者1!AN30&lt;&gt;TRUE,患者1!F30,"")</f>
        <v/>
      </c>
      <c r="G30" s="25"/>
      <c r="H30" s="96" t="str">
        <f>IF(患者1!AN30&lt;&gt;TRUE,患者1!H30,"")</f>
        <v/>
      </c>
      <c r="I30" s="97"/>
      <c r="J30" s="98"/>
      <c r="K30" s="99"/>
      <c r="L30" s="99"/>
      <c r="M30" s="99"/>
      <c r="N30" s="100"/>
      <c r="O30" s="98"/>
      <c r="P30" s="100"/>
      <c r="Q30" s="63"/>
      <c r="R30" s="63"/>
      <c r="S30" s="63"/>
      <c r="T30" s="63"/>
      <c r="U30" s="63"/>
      <c r="V30" s="63"/>
      <c r="W30" s="63"/>
      <c r="X30" s="63"/>
      <c r="Y30" s="63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 t="b">
        <f t="shared" si="4"/>
        <v>0</v>
      </c>
      <c r="AO30" s="67" t="b">
        <f t="shared" si="5"/>
        <v>0</v>
      </c>
      <c r="AR30" s="67" t="b">
        <f t="shared" si="3"/>
        <v>0</v>
      </c>
      <c r="AU30" s="39" t="b">
        <f>患者1!AU30</f>
        <v>0</v>
      </c>
      <c r="AV30" s="39" t="b">
        <f>患者1!AV30</f>
        <v>0</v>
      </c>
      <c r="AW30" s="67" t="str">
        <f t="shared" si="6"/>
        <v/>
      </c>
      <c r="AY30" s="39"/>
      <c r="AZ30" s="39">
        <f t="shared" si="8"/>
        <v>1</v>
      </c>
      <c r="BA30" s="39">
        <f t="shared" si="8"/>
        <v>1</v>
      </c>
      <c r="BB30" s="39" t="s">
        <v>38</v>
      </c>
      <c r="BK30" s="67" t="s">
        <v>42</v>
      </c>
    </row>
    <row r="31" spans="1:63" s="67" customFormat="1" ht="22.5" customHeight="1" x14ac:dyDescent="0.15">
      <c r="A31" s="58">
        <v>18</v>
      </c>
      <c r="B31" s="48"/>
      <c r="C31" s="21" t="str">
        <f>IF(患者1!AN31&lt;&gt;TRUE,患者1!C31,"")</f>
        <v/>
      </c>
      <c r="D31" s="22" t="str">
        <f>IF(患者1!AN31&lt;&gt;TRUE,患者1!D31,"")</f>
        <v/>
      </c>
      <c r="E31" s="23" t="s">
        <v>35</v>
      </c>
      <c r="F31" s="24" t="str">
        <f>IF(患者1!AN31&lt;&gt;TRUE,患者1!F31,"")</f>
        <v/>
      </c>
      <c r="G31" s="25"/>
      <c r="H31" s="96" t="str">
        <f>IF(患者1!AN31&lt;&gt;TRUE,患者1!H31,"")</f>
        <v/>
      </c>
      <c r="I31" s="97"/>
      <c r="J31" s="98"/>
      <c r="K31" s="99"/>
      <c r="L31" s="99"/>
      <c r="M31" s="99"/>
      <c r="N31" s="100"/>
      <c r="O31" s="98"/>
      <c r="P31" s="100"/>
      <c r="Q31" s="63"/>
      <c r="R31" s="63"/>
      <c r="S31" s="63"/>
      <c r="T31" s="63"/>
      <c r="U31" s="63"/>
      <c r="V31" s="63"/>
      <c r="W31" s="63"/>
      <c r="X31" s="63"/>
      <c r="Y31" s="63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 t="b">
        <f t="shared" si="4"/>
        <v>0</v>
      </c>
      <c r="AO31" s="67" t="b">
        <f t="shared" si="5"/>
        <v>0</v>
      </c>
      <c r="AR31" s="67" t="b">
        <f t="shared" si="3"/>
        <v>0</v>
      </c>
      <c r="AU31" s="39" t="b">
        <f>患者1!AU31</f>
        <v>0</v>
      </c>
      <c r="AV31" s="39" t="b">
        <f>患者1!AV31</f>
        <v>0</v>
      </c>
      <c r="AW31" s="67" t="str">
        <f t="shared" si="6"/>
        <v/>
      </c>
      <c r="AY31" s="39"/>
      <c r="AZ31" s="39">
        <f t="shared" si="8"/>
        <v>1</v>
      </c>
      <c r="BA31" s="39">
        <f t="shared" si="8"/>
        <v>1</v>
      </c>
      <c r="BB31" s="39" t="s">
        <v>38</v>
      </c>
      <c r="BK31" s="67" t="s">
        <v>42</v>
      </c>
    </row>
    <row r="32" spans="1:63" s="67" customFormat="1" ht="22.5" customHeight="1" x14ac:dyDescent="0.15">
      <c r="A32" s="58">
        <v>19</v>
      </c>
      <c r="B32" s="48"/>
      <c r="C32" s="21" t="str">
        <f>IF(患者1!AN32&lt;&gt;TRUE,患者1!C32,"")</f>
        <v/>
      </c>
      <c r="D32" s="22" t="str">
        <f>IF(患者1!AN32&lt;&gt;TRUE,患者1!D32,"")</f>
        <v/>
      </c>
      <c r="E32" s="23" t="s">
        <v>35</v>
      </c>
      <c r="F32" s="24" t="str">
        <f>IF(患者1!AN32&lt;&gt;TRUE,患者1!F32,"")</f>
        <v/>
      </c>
      <c r="G32" s="25"/>
      <c r="H32" s="96" t="str">
        <f>IF(患者1!AN32&lt;&gt;TRUE,患者1!H32,"")</f>
        <v/>
      </c>
      <c r="I32" s="97"/>
      <c r="J32" s="98"/>
      <c r="K32" s="99"/>
      <c r="L32" s="99"/>
      <c r="M32" s="99"/>
      <c r="N32" s="100"/>
      <c r="O32" s="98"/>
      <c r="P32" s="100"/>
      <c r="Q32" s="63"/>
      <c r="R32" s="63"/>
      <c r="S32" s="63"/>
      <c r="T32" s="63"/>
      <c r="U32" s="63"/>
      <c r="V32" s="63"/>
      <c r="W32" s="63"/>
      <c r="X32" s="63"/>
      <c r="Y32" s="63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 t="b">
        <f t="shared" si="4"/>
        <v>0</v>
      </c>
      <c r="AO32" s="67" t="b">
        <f t="shared" si="5"/>
        <v>0</v>
      </c>
      <c r="AR32" s="67" t="b">
        <f t="shared" si="3"/>
        <v>0</v>
      </c>
      <c r="AU32" s="39" t="b">
        <f>患者1!AU32</f>
        <v>0</v>
      </c>
      <c r="AV32" s="39" t="b">
        <f>患者1!AV32</f>
        <v>0</v>
      </c>
      <c r="AW32" s="67" t="str">
        <f t="shared" si="6"/>
        <v/>
      </c>
      <c r="AY32" s="39"/>
      <c r="AZ32" s="39">
        <f t="shared" si="8"/>
        <v>1</v>
      </c>
      <c r="BA32" s="39">
        <f t="shared" si="8"/>
        <v>1</v>
      </c>
      <c r="BB32" s="39" t="s">
        <v>38</v>
      </c>
      <c r="BK32" s="67" t="s">
        <v>42</v>
      </c>
    </row>
    <row r="33" spans="1:63" ht="22.5" customHeight="1" x14ac:dyDescent="0.15">
      <c r="A33" s="58">
        <v>20</v>
      </c>
      <c r="B33" s="48"/>
      <c r="C33" s="21" t="str">
        <f>IF(患者1!AN33&lt;&gt;TRUE,患者1!C33,"")</f>
        <v/>
      </c>
      <c r="D33" s="22" t="str">
        <f>IF(患者1!AN33&lt;&gt;TRUE,患者1!D33,"")</f>
        <v/>
      </c>
      <c r="E33" s="23" t="s">
        <v>35</v>
      </c>
      <c r="F33" s="24" t="str">
        <f>IF(患者1!AN33&lt;&gt;TRUE,患者1!F33,"")</f>
        <v/>
      </c>
      <c r="G33" s="25"/>
      <c r="H33" s="96" t="str">
        <f>IF(患者1!AN33&lt;&gt;TRUE,患者1!H33,"")</f>
        <v/>
      </c>
      <c r="I33" s="97"/>
      <c r="J33" s="98"/>
      <c r="K33" s="99"/>
      <c r="L33" s="99"/>
      <c r="M33" s="99"/>
      <c r="N33" s="100"/>
      <c r="O33" s="98"/>
      <c r="P33" s="100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 t="b">
        <f t="shared" si="4"/>
        <v>0</v>
      </c>
      <c r="AO33" s="67" t="b">
        <f t="shared" si="5"/>
        <v>0</v>
      </c>
      <c r="AR33" s="67" t="b">
        <f t="shared" si="3"/>
        <v>0</v>
      </c>
      <c r="AU33" s="39" t="b">
        <f>患者1!AU33</f>
        <v>0</v>
      </c>
      <c r="AV33" s="39" t="b">
        <f>患者1!AV33</f>
        <v>0</v>
      </c>
      <c r="AW33" s="67" t="str">
        <f t="shared" si="6"/>
        <v/>
      </c>
      <c r="AY33" s="39"/>
      <c r="AZ33" s="39">
        <f t="shared" si="8"/>
        <v>1</v>
      </c>
      <c r="BA33" s="39">
        <f t="shared" si="8"/>
        <v>1</v>
      </c>
      <c r="BK33" s="67" t="s">
        <v>42</v>
      </c>
    </row>
    <row r="34" spans="1:63" ht="30" customHeight="1" x14ac:dyDescent="0.15">
      <c r="C34" s="65" t="s">
        <v>18</v>
      </c>
      <c r="D34" s="52">
        <f>患者1!D34</f>
        <v>0</v>
      </c>
      <c r="E34" s="52" t="s">
        <v>19</v>
      </c>
      <c r="AD34" s="39"/>
      <c r="AE34" s="39"/>
      <c r="AF34" s="39"/>
      <c r="AG34" s="39"/>
      <c r="AH34" s="39"/>
      <c r="AI34" s="39"/>
      <c r="AN34" s="39"/>
      <c r="BK34" s="67" t="s">
        <v>42</v>
      </c>
    </row>
    <row r="35" spans="1:63" ht="27.75" customHeight="1" x14ac:dyDescent="0.15">
      <c r="H35" s="53" t="s">
        <v>20</v>
      </c>
      <c r="I35" s="26">
        <f>患者1!I35</f>
        <v>0</v>
      </c>
      <c r="J35" s="54" t="s">
        <v>21</v>
      </c>
      <c r="Z35" s="101" t="str">
        <f>AF39</f>
        <v/>
      </c>
      <c r="AA35" s="101"/>
      <c r="AB35" s="101"/>
      <c r="AC35" s="101"/>
      <c r="AD35" s="39"/>
      <c r="AE35" s="39"/>
      <c r="AF35" s="39"/>
      <c r="AG35" s="39"/>
      <c r="AH35" s="39"/>
      <c r="AI35" s="39"/>
      <c r="AN35" s="39"/>
      <c r="BK35" s="67" t="s">
        <v>42</v>
      </c>
    </row>
    <row r="36" spans="1:63" x14ac:dyDescent="0.15">
      <c r="R36" s="55"/>
      <c r="Z36" s="101"/>
      <c r="AA36" s="101"/>
      <c r="AB36" s="101"/>
      <c r="AC36" s="101"/>
      <c r="AD36" s="39"/>
      <c r="AE36" s="39"/>
      <c r="AF36" s="39"/>
      <c r="AG36" s="39"/>
      <c r="AH36" s="39"/>
      <c r="AI36" s="39"/>
      <c r="AN36" s="39"/>
      <c r="BK36" s="67" t="s">
        <v>42</v>
      </c>
    </row>
    <row r="37" spans="1:63" ht="13.5" customHeight="1" x14ac:dyDescent="0.15">
      <c r="R37" s="55"/>
      <c r="Z37" s="101"/>
      <c r="AA37" s="101"/>
      <c r="AB37" s="101"/>
      <c r="AC37" s="101"/>
      <c r="AD37" s="39"/>
      <c r="AE37" s="39"/>
      <c r="AF37" s="39" t="str">
        <f>AF2&amp;CHAR(10) &amp; AF3&amp;CHAR(10) &amp; AF4&amp;CHAR(10) &amp; AF5&amp;CHAR(10) &amp; AF6&amp;CHAR(10) &amp; AF9&amp;CHAR(10) &amp; AF10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</v>
      </c>
      <c r="AG37" s="39"/>
      <c r="AH37" s="39"/>
      <c r="AI37" s="39"/>
      <c r="AN37" s="39"/>
      <c r="BK37" s="67" t="s">
        <v>42</v>
      </c>
    </row>
    <row r="38" spans="1:63" ht="13.5" customHeight="1" x14ac:dyDescent="0.15">
      <c r="R38" s="55"/>
      <c r="Z38" s="101"/>
      <c r="AA38" s="101"/>
      <c r="AB38" s="101"/>
      <c r="AC38" s="101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Y38" s="39"/>
      <c r="AZ38" s="39"/>
      <c r="BA38" s="39"/>
      <c r="BB38" s="39"/>
      <c r="BC38" s="39"/>
      <c r="BD38" s="39"/>
      <c r="BE38" s="39"/>
      <c r="BG38" s="39"/>
      <c r="BH38" s="39"/>
      <c r="BI38" s="39"/>
      <c r="BJ38" s="39"/>
      <c r="BK38" s="67" t="s">
        <v>42</v>
      </c>
    </row>
    <row r="39" spans="1:63" ht="13.5" customHeight="1" x14ac:dyDescent="0.15">
      <c r="R39" s="55"/>
      <c r="Z39" s="101"/>
      <c r="AA39" s="101"/>
      <c r="AB39" s="101"/>
      <c r="AC39" s="101"/>
      <c r="AD39" s="39"/>
      <c r="AE39" s="39"/>
      <c r="AF39" s="39" t="str">
        <f>患者1!AF39</f>
        <v/>
      </c>
      <c r="AG39" s="39" t="str">
        <f>患者1!AG39</f>
        <v/>
      </c>
      <c r="AH39" s="39" t="str">
        <f>患者1!AH39</f>
        <v/>
      </c>
      <c r="AI39" s="39" t="str">
        <f>患者1!AI39</f>
        <v/>
      </c>
      <c r="AN39" s="39"/>
      <c r="AY39" s="39"/>
      <c r="AZ39" s="39"/>
      <c r="BA39" s="39"/>
      <c r="BB39" s="39"/>
      <c r="BC39" s="39"/>
      <c r="BD39" s="39"/>
      <c r="BE39" s="39"/>
      <c r="BG39" s="39"/>
      <c r="BH39" s="39"/>
      <c r="BI39" s="39"/>
      <c r="BJ39" s="39"/>
      <c r="BK39" s="67" t="s">
        <v>42</v>
      </c>
    </row>
    <row r="40" spans="1:63" ht="13.5" customHeight="1" x14ac:dyDescent="0.15">
      <c r="R40" s="55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Y40" s="39"/>
      <c r="AZ40" s="39"/>
      <c r="BA40" s="39"/>
      <c r="BB40" s="39"/>
      <c r="BC40" s="39"/>
      <c r="BD40" s="39"/>
      <c r="BE40" s="39"/>
      <c r="BG40" s="39"/>
      <c r="BH40" s="39"/>
      <c r="BI40" s="39"/>
      <c r="BJ40" s="39"/>
      <c r="BK40" s="67" t="s">
        <v>42</v>
      </c>
    </row>
    <row r="41" spans="1:63" ht="13.5" customHeight="1" x14ac:dyDescent="0.15">
      <c r="R41" s="55"/>
      <c r="AA41" s="39"/>
      <c r="AD41" s="39"/>
      <c r="AE41" s="39"/>
      <c r="AF41" s="39" t="str">
        <f>AF12&amp;AF39</f>
        <v>※「患者氏名（同一建物居住者）」　</v>
      </c>
      <c r="AG41" s="39" t="str">
        <f t="shared" ref="AG41:AI41" si="9">AG12&amp;AG39</f>
        <v>※「診療時間（開始時刻及び終了時間）」　</v>
      </c>
      <c r="AH41" s="39" t="str">
        <f t="shared" si="9"/>
        <v>※「診療場所」　</v>
      </c>
      <c r="AI41" s="39" t="str">
        <f t="shared" si="9"/>
        <v>※「在宅訪問診療料２、往診料」　</v>
      </c>
      <c r="AN41" s="39"/>
      <c r="AY41" s="39"/>
      <c r="AZ41" s="39"/>
      <c r="BA41" s="39"/>
      <c r="BB41" s="39"/>
      <c r="BC41" s="39"/>
      <c r="BD41" s="39"/>
      <c r="BE41" s="39"/>
      <c r="BG41" s="39"/>
      <c r="BH41" s="39"/>
      <c r="BI41" s="39"/>
      <c r="BJ41" s="39"/>
      <c r="BK41" s="67" t="s">
        <v>42</v>
      </c>
    </row>
    <row r="42" spans="1:63" ht="13.5" customHeight="1" x14ac:dyDescent="0.15">
      <c r="R42" s="55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Y42" s="39"/>
      <c r="AZ42" s="39"/>
      <c r="BA42" s="39"/>
      <c r="BB42" s="39"/>
      <c r="BC42" s="39"/>
      <c r="BD42" s="39"/>
      <c r="BE42" s="39"/>
      <c r="BG42" s="39"/>
      <c r="BH42" s="39"/>
      <c r="BI42" s="39"/>
      <c r="BJ42" s="39"/>
      <c r="BK42" s="67" t="s">
        <v>42</v>
      </c>
    </row>
    <row r="43" spans="1:63" ht="13.5" customHeight="1" x14ac:dyDescent="0.15">
      <c r="R43" s="55"/>
      <c r="Z43" s="67" t="str">
        <f>"※「診療人数合計」　"&amp;D34&amp;"人　"</f>
        <v>※「診療人数合計」　0人　</v>
      </c>
      <c r="AA43" s="67" t="str">
        <f>"※「主治医氏名」　"&amp;I35&amp;"　"</f>
        <v>※「主治医氏名」　0　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Y43" s="39"/>
      <c r="AZ43" s="39"/>
      <c r="BA43" s="39"/>
      <c r="BB43" s="39"/>
      <c r="BC43" s="39"/>
      <c r="BD43" s="39"/>
      <c r="BE43" s="39"/>
      <c r="BG43" s="39"/>
      <c r="BH43" s="39"/>
      <c r="BI43" s="39"/>
      <c r="BJ43" s="39"/>
      <c r="BK43" s="67" t="s">
        <v>42</v>
      </c>
    </row>
    <row r="44" spans="1:63" ht="13.5" customHeight="1" x14ac:dyDescent="0.15">
      <c r="R44" s="55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Y44" s="39"/>
      <c r="AZ44" s="39"/>
      <c r="BA44" s="39"/>
      <c r="BB44" s="39"/>
      <c r="BC44" s="39"/>
      <c r="BD44" s="39"/>
      <c r="BE44" s="39"/>
      <c r="BG44" s="39"/>
      <c r="BH44" s="39"/>
      <c r="BI44" s="39"/>
      <c r="BJ44" s="39"/>
      <c r="BK44" s="67" t="s">
        <v>42</v>
      </c>
    </row>
    <row r="45" spans="1:63" ht="13.5" customHeight="1" x14ac:dyDescent="0.15">
      <c r="R45" s="55"/>
      <c r="Z45" s="67" t="str">
        <f>Z43&amp;CHAR(10) &amp; AA43</f>
        <v>※「診療人数合計」　0人　
※「主治医氏名」　0　</v>
      </c>
      <c r="AA45" s="39"/>
      <c r="AB45" s="39"/>
      <c r="AC45" s="39"/>
      <c r="AD45" s="39"/>
      <c r="AE45" s="39"/>
      <c r="AF45" s="39" t="str">
        <f>DBCS(Z45)</f>
        <v>※「診療人数合計」　０人　
※「主治医氏名」　０　</v>
      </c>
      <c r="AG45" s="39"/>
      <c r="AH45" s="39"/>
      <c r="AI45" s="39"/>
      <c r="AJ45" s="39"/>
      <c r="AK45" s="39"/>
      <c r="AL45" s="39"/>
      <c r="AM45" s="39"/>
      <c r="AN45" s="39"/>
      <c r="AY45" s="39"/>
      <c r="AZ45" s="39"/>
      <c r="BA45" s="39"/>
      <c r="BB45" s="39"/>
      <c r="BC45" s="39"/>
      <c r="BD45" s="39"/>
      <c r="BE45" s="39"/>
      <c r="BG45" s="39"/>
      <c r="BH45" s="39"/>
      <c r="BI45" s="39"/>
      <c r="BJ45" s="39"/>
      <c r="BK45" s="67" t="s">
        <v>42</v>
      </c>
    </row>
    <row r="46" spans="1:63" ht="13.5" customHeight="1" x14ac:dyDescent="0.15">
      <c r="R46" s="55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Y46" s="39"/>
      <c r="AZ46" s="39"/>
      <c r="BA46" s="39"/>
      <c r="BB46" s="39"/>
      <c r="BC46" s="39"/>
      <c r="BD46" s="39"/>
      <c r="BE46" s="39"/>
      <c r="BG46" s="39"/>
      <c r="BH46" s="39"/>
      <c r="BI46" s="39"/>
      <c r="BJ46" s="39"/>
      <c r="BK46" s="67" t="s">
        <v>42</v>
      </c>
    </row>
    <row r="47" spans="1:63" ht="13.5" customHeight="1" x14ac:dyDescent="0.15">
      <c r="R47" s="55"/>
      <c r="Z47" s="39"/>
      <c r="AA47" s="39"/>
      <c r="AB47" s="39"/>
      <c r="AC47" s="39"/>
      <c r="AD47" s="39"/>
      <c r="AE47" s="39"/>
      <c r="AF47" s="39" t="str">
        <f>AF37&amp;CHAR(10) &amp;AF41&amp;CHAR(10) &amp;AG41&amp;CHAR(10) &amp;AH41&amp;CHAR(10) &amp;AI41&amp;CHAR(10) &amp;AF45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AG47" s="39"/>
      <c r="AH47" s="39"/>
      <c r="AI47" s="39"/>
      <c r="AJ47" s="39"/>
      <c r="AK47" s="39"/>
      <c r="AL47" s="39"/>
      <c r="AM47" s="39"/>
      <c r="AN47" s="39"/>
      <c r="AY47" s="39"/>
      <c r="AZ47" s="39"/>
      <c r="BA47" s="39"/>
      <c r="BB47" s="39"/>
      <c r="BC47" s="39"/>
      <c r="BD47" s="39"/>
      <c r="BE47" s="39"/>
      <c r="BG47" s="39"/>
      <c r="BH47" s="39"/>
      <c r="BI47" s="39"/>
      <c r="BJ47" s="39"/>
      <c r="BK47" s="67" t="s">
        <v>42</v>
      </c>
    </row>
    <row r="48" spans="1:63" ht="13.5" customHeight="1" x14ac:dyDescent="0.15">
      <c r="R48" s="55"/>
      <c r="AY48" s="39"/>
      <c r="AZ48" s="39"/>
      <c r="BA48" s="39"/>
      <c r="BB48" s="39"/>
      <c r="BC48" s="39"/>
      <c r="BD48" s="39"/>
      <c r="BE48" s="39"/>
      <c r="BG48" s="39"/>
      <c r="BH48" s="39"/>
      <c r="BI48" s="39"/>
      <c r="BJ48" s="39"/>
      <c r="BK48" s="39"/>
    </row>
    <row r="49" spans="18:63" ht="13.5" customHeight="1" x14ac:dyDescent="0.15">
      <c r="R49" s="55"/>
      <c r="AY49" s="39"/>
      <c r="AZ49" s="39"/>
      <c r="BA49" s="39"/>
      <c r="BB49" s="39"/>
      <c r="BC49" s="39"/>
      <c r="BD49" s="39"/>
      <c r="BE49" s="39"/>
      <c r="BG49" s="39"/>
      <c r="BH49" s="39"/>
      <c r="BI49" s="39"/>
      <c r="BJ49" s="39"/>
      <c r="BK49" s="39"/>
    </row>
    <row r="50" spans="18:63" ht="13.5" customHeight="1" x14ac:dyDescent="0.15">
      <c r="R50" s="55"/>
      <c r="AY50" s="39"/>
      <c r="AZ50" s="39"/>
      <c r="BA50" s="39"/>
      <c r="BB50" s="39"/>
      <c r="BC50" s="39"/>
      <c r="BD50" s="39"/>
      <c r="BE50" s="39"/>
      <c r="BG50" s="39"/>
      <c r="BH50" s="39"/>
      <c r="BI50" s="39"/>
      <c r="BJ50" s="39"/>
      <c r="BK50" s="39"/>
    </row>
    <row r="51" spans="18:63" x14ac:dyDescent="0.15">
      <c r="R51" s="55"/>
    </row>
    <row r="52" spans="18:63" x14ac:dyDescent="0.15">
      <c r="R52" s="55"/>
    </row>
    <row r="53" spans="18:63" x14ac:dyDescent="0.15">
      <c r="R53" s="55"/>
    </row>
    <row r="54" spans="18:63" x14ac:dyDescent="0.15">
      <c r="R54" s="55"/>
    </row>
    <row r="55" spans="18:63" x14ac:dyDescent="0.15">
      <c r="R55" s="55"/>
    </row>
    <row r="56" spans="18:63" x14ac:dyDescent="0.15">
      <c r="R56" s="55"/>
    </row>
    <row r="57" spans="18:63" x14ac:dyDescent="0.15">
      <c r="R57" s="55"/>
    </row>
    <row r="58" spans="18:63" x14ac:dyDescent="0.15">
      <c r="R58" s="55"/>
    </row>
  </sheetData>
  <sheetProtection sheet="1" objects="1" scenarios="1"/>
  <mergeCells count="76">
    <mergeCell ref="H33:I33"/>
    <mergeCell ref="J33:N33"/>
    <mergeCell ref="O33:P33"/>
    <mergeCell ref="Z35:AC39"/>
    <mergeCell ref="H31:I31"/>
    <mergeCell ref="J31:N31"/>
    <mergeCell ref="O31:P31"/>
    <mergeCell ref="H32:I32"/>
    <mergeCell ref="J32:N32"/>
    <mergeCell ref="O32:P32"/>
    <mergeCell ref="H29:I29"/>
    <mergeCell ref="J29:N29"/>
    <mergeCell ref="O29:P29"/>
    <mergeCell ref="H30:I30"/>
    <mergeCell ref="J30:N30"/>
    <mergeCell ref="O30:P30"/>
    <mergeCell ref="H27:I27"/>
    <mergeCell ref="J27:N27"/>
    <mergeCell ref="O27:P27"/>
    <mergeCell ref="H28:I28"/>
    <mergeCell ref="J28:N28"/>
    <mergeCell ref="O28:P28"/>
    <mergeCell ref="H25:I25"/>
    <mergeCell ref="J25:N25"/>
    <mergeCell ref="O25:P25"/>
    <mergeCell ref="H26:I26"/>
    <mergeCell ref="J26:N26"/>
    <mergeCell ref="O26:P26"/>
    <mergeCell ref="H23:I23"/>
    <mergeCell ref="J23:N23"/>
    <mergeCell ref="O23:P23"/>
    <mergeCell ref="H24:I24"/>
    <mergeCell ref="J24:N24"/>
    <mergeCell ref="O24:P24"/>
    <mergeCell ref="H21:I21"/>
    <mergeCell ref="J21:N21"/>
    <mergeCell ref="O21:P21"/>
    <mergeCell ref="H22:I22"/>
    <mergeCell ref="J22:N22"/>
    <mergeCell ref="O22:P22"/>
    <mergeCell ref="H19:I19"/>
    <mergeCell ref="J19:N19"/>
    <mergeCell ref="O19:P19"/>
    <mergeCell ref="H20:I20"/>
    <mergeCell ref="J20:N20"/>
    <mergeCell ref="O20:P20"/>
    <mergeCell ref="H17:I17"/>
    <mergeCell ref="J17:N17"/>
    <mergeCell ref="O17:P17"/>
    <mergeCell ref="H18:I18"/>
    <mergeCell ref="J18:N18"/>
    <mergeCell ref="O18:P18"/>
    <mergeCell ref="H15:I15"/>
    <mergeCell ref="J15:N15"/>
    <mergeCell ref="O15:P15"/>
    <mergeCell ref="H16:I16"/>
    <mergeCell ref="J16:N16"/>
    <mergeCell ref="O16:P16"/>
    <mergeCell ref="H12:I13"/>
    <mergeCell ref="J12:N12"/>
    <mergeCell ref="O12:P13"/>
    <mergeCell ref="D13:F13"/>
    <mergeCell ref="J13:N13"/>
    <mergeCell ref="H14:I14"/>
    <mergeCell ref="J14:N14"/>
    <mergeCell ref="O14:P14"/>
    <mergeCell ref="C2:P2"/>
    <mergeCell ref="D3:H3"/>
    <mergeCell ref="R3:R19"/>
    <mergeCell ref="E4:G4"/>
    <mergeCell ref="I4:P4"/>
    <mergeCell ref="E5:P5"/>
    <mergeCell ref="D6:P6"/>
    <mergeCell ref="C9:P9"/>
    <mergeCell ref="C12:C13"/>
    <mergeCell ref="D12:F1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5" r:id="rId4" name="Check Box 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6" r:id="rId5" name="Check Box 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13</xdr:row>
                    <xdr:rowOff>38100</xdr:rowOff>
                  </from>
                  <to>
                    <xdr:col>15</xdr:col>
                    <xdr:colOff>95250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7" r:id="rId6" name="Option Button 3">
              <controlPr defaultSize="0" autoFill="0" autoLine="0" autoPict="0">
                <anchor moveWithCells="1">
                  <from>
                    <xdr:col>4</xdr:col>
                    <xdr:colOff>85725</xdr:colOff>
                    <xdr:row>3</xdr:row>
                    <xdr:rowOff>66675</xdr:rowOff>
                  </from>
                  <to>
                    <xdr:col>7</xdr:col>
                    <xdr:colOff>9525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8" r:id="rId7" name="Option Button 4">
              <controlPr defaultSize="0" autoFill="0" autoLine="0" autoPict="0">
                <anchor moveWithCells="1">
                  <from>
                    <xdr:col>5</xdr:col>
                    <xdr:colOff>352425</xdr:colOff>
                    <xdr:row>3</xdr:row>
                    <xdr:rowOff>66675</xdr:rowOff>
                  </from>
                  <to>
                    <xdr:col>7</xdr:col>
                    <xdr:colOff>523875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9" r:id="rId8" name="Option Button 5">
              <controlPr defaultSize="0" autoFill="0" autoLine="0" autoPict="0">
                <anchor moveWithCells="1">
                  <from>
                    <xdr:col>7</xdr:col>
                    <xdr:colOff>714375</xdr:colOff>
                    <xdr:row>3</xdr:row>
                    <xdr:rowOff>66675</xdr:rowOff>
                  </from>
                  <to>
                    <xdr:col>8</xdr:col>
                    <xdr:colOff>695325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0" r:id="rId9" name="Option Button 6">
              <controlPr defaultSize="0" autoFill="0" autoLine="0" autoPict="0">
                <anchor moveWithCells="1">
                  <from>
                    <xdr:col>8</xdr:col>
                    <xdr:colOff>371475</xdr:colOff>
                    <xdr:row>3</xdr:row>
                    <xdr:rowOff>66675</xdr:rowOff>
                  </from>
                  <to>
                    <xdr:col>8</xdr:col>
                    <xdr:colOff>1209675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1" r:id="rId10" name="Option Button 7">
              <controlPr defaultSize="0" autoFill="0" autoLine="0" autoPict="0">
                <anchor moveWithCells="1">
                  <from>
                    <xdr:col>8</xdr:col>
                    <xdr:colOff>885825</xdr:colOff>
                    <xdr:row>3</xdr:row>
                    <xdr:rowOff>66675</xdr:rowOff>
                  </from>
                  <to>
                    <xdr:col>8</xdr:col>
                    <xdr:colOff>1724025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2" r:id="rId11" name="Option Button 8">
              <controlPr defaultSize="0" autoFill="0" autoLine="0" autoPict="0">
                <anchor moveWithCells="1">
                  <from>
                    <xdr:col>8</xdr:col>
                    <xdr:colOff>1400175</xdr:colOff>
                    <xdr:row>3</xdr:row>
                    <xdr:rowOff>66675</xdr:rowOff>
                  </from>
                  <to>
                    <xdr:col>9</xdr:col>
                    <xdr:colOff>114300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3" r:id="rId12" name="Option Button 9">
              <controlPr defaultSize="0" autoFill="0" autoLine="0" autoPict="0">
                <anchor moveWithCells="1">
                  <from>
                    <xdr:col>8</xdr:col>
                    <xdr:colOff>1914525</xdr:colOff>
                    <xdr:row>3</xdr:row>
                    <xdr:rowOff>66675</xdr:rowOff>
                  </from>
                  <to>
                    <xdr:col>11</xdr:col>
                    <xdr:colOff>142875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4" r:id="rId13" name="Option Button 10">
              <controlPr defaultSize="0" autoFill="0" autoLine="0" autoPict="0">
                <anchor moveWithCells="1">
                  <from>
                    <xdr:col>10</xdr:col>
                    <xdr:colOff>57150</xdr:colOff>
                    <xdr:row>3</xdr:row>
                    <xdr:rowOff>66675</xdr:rowOff>
                  </from>
                  <to>
                    <xdr:col>13</xdr:col>
                    <xdr:colOff>152400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5" r:id="rId14" name="Group Box 11">
              <controlPr defaultSize="0" autoFill="0" autoPict="0">
                <anchor moveWithCells="1">
                  <from>
                    <xdr:col>2</xdr:col>
                    <xdr:colOff>1000125</xdr:colOff>
                    <xdr:row>2</xdr:row>
                    <xdr:rowOff>266700</xdr:rowOff>
                  </from>
                  <to>
                    <xdr:col>15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6" r:id="rId15" name="Option Button 12">
              <controlPr defaultSize="0" autoFill="0" autoLine="0" autoPict="0">
                <anchor moveWithCells="1">
                  <from>
                    <xdr:col>4</xdr:col>
                    <xdr:colOff>76200</xdr:colOff>
                    <xdr:row>4</xdr:row>
                    <xdr:rowOff>76200</xdr:rowOff>
                  </from>
                  <to>
                    <xdr:col>7</xdr:col>
                    <xdr:colOff>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7" r:id="rId16" name="Option Button 13">
              <controlPr defaultSize="0" autoFill="0" autoLine="0" autoPict="0">
                <anchor moveWithCells="1">
                  <from>
                    <xdr:col>5</xdr:col>
                    <xdr:colOff>342900</xdr:colOff>
                    <xdr:row>4</xdr:row>
                    <xdr:rowOff>76200</xdr:rowOff>
                  </from>
                  <to>
                    <xdr:col>7</xdr:col>
                    <xdr:colOff>514350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8" r:id="rId17" name="Option Button 14">
              <controlPr defaultSize="0" autoFill="0" autoLine="0" autoPict="0">
                <anchor moveWithCells="1">
                  <from>
                    <xdr:col>7</xdr:col>
                    <xdr:colOff>190500</xdr:colOff>
                    <xdr:row>4</xdr:row>
                    <xdr:rowOff>76200</xdr:rowOff>
                  </from>
                  <to>
                    <xdr:col>8</xdr:col>
                    <xdr:colOff>171450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9" r:id="rId18" name="Option Button 15">
              <controlPr defaultSize="0" autoFill="0" autoLine="0" autoPict="0">
                <anchor moveWithCells="1">
                  <from>
                    <xdr:col>7</xdr:col>
                    <xdr:colOff>704850</xdr:colOff>
                    <xdr:row>4</xdr:row>
                    <xdr:rowOff>76200</xdr:rowOff>
                  </from>
                  <to>
                    <xdr:col>8</xdr:col>
                    <xdr:colOff>685800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0" r:id="rId19" name="Option Button 16">
              <controlPr defaultSize="0" autoFill="0" autoLine="0" autoPict="0">
                <anchor moveWithCells="1">
                  <from>
                    <xdr:col>8</xdr:col>
                    <xdr:colOff>361950</xdr:colOff>
                    <xdr:row>4</xdr:row>
                    <xdr:rowOff>76200</xdr:rowOff>
                  </from>
                  <to>
                    <xdr:col>8</xdr:col>
                    <xdr:colOff>1200150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1" r:id="rId20" name="Option Button 17">
              <controlPr defaultSize="0" autoFill="0" autoLine="0" autoPict="0">
                <anchor moveWithCells="1">
                  <from>
                    <xdr:col>8</xdr:col>
                    <xdr:colOff>876300</xdr:colOff>
                    <xdr:row>4</xdr:row>
                    <xdr:rowOff>76200</xdr:rowOff>
                  </from>
                  <to>
                    <xdr:col>8</xdr:col>
                    <xdr:colOff>1714500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2" r:id="rId21" name="Option Button 18">
              <controlPr defaultSize="0" autoFill="0" autoLine="0" autoPict="0">
                <anchor moveWithCells="1">
                  <from>
                    <xdr:col>8</xdr:col>
                    <xdr:colOff>1390650</xdr:colOff>
                    <xdr:row>4</xdr:row>
                    <xdr:rowOff>76200</xdr:rowOff>
                  </from>
                  <to>
                    <xdr:col>9</xdr:col>
                    <xdr:colOff>104775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3" r:id="rId22" name="Option Button 19">
              <controlPr defaultSize="0" autoFill="0" autoLine="0" autoPict="0">
                <anchor moveWithCells="1">
                  <from>
                    <xdr:col>8</xdr:col>
                    <xdr:colOff>1905000</xdr:colOff>
                    <xdr:row>4</xdr:row>
                    <xdr:rowOff>76200</xdr:rowOff>
                  </from>
                  <to>
                    <xdr:col>11</xdr:col>
                    <xdr:colOff>133350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4" r:id="rId23" name="Option Button 20">
              <controlPr defaultSize="0" autoFill="0" autoLine="0" autoPict="0">
                <anchor moveWithCells="1">
                  <from>
                    <xdr:col>10</xdr:col>
                    <xdr:colOff>57150</xdr:colOff>
                    <xdr:row>4</xdr:row>
                    <xdr:rowOff>76200</xdr:rowOff>
                  </from>
                  <to>
                    <xdr:col>13</xdr:col>
                    <xdr:colOff>152400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5" r:id="rId24" name="Group Box 21">
              <controlPr defaultSize="0" autoFill="0" autoPict="0">
                <anchor moveWithCells="1">
                  <from>
                    <xdr:col>3</xdr:col>
                    <xdr:colOff>438150</xdr:colOff>
                    <xdr:row>4</xdr:row>
                    <xdr:rowOff>57150</xdr:rowOff>
                  </from>
                  <to>
                    <xdr:col>15</xdr:col>
                    <xdr:colOff>228600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6" r:id="rId25" name="Option Button 22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76200</xdr:rowOff>
                  </from>
                  <to>
                    <xdr:col>15</xdr:col>
                    <xdr:colOff>180975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7" r:id="rId26" name="Check Box 2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14</xdr:row>
                    <xdr:rowOff>28575</xdr:rowOff>
                  </from>
                  <to>
                    <xdr:col>12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8" r:id="rId27" name="Check Box 2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14</xdr:row>
                    <xdr:rowOff>38100</xdr:rowOff>
                  </from>
                  <to>
                    <xdr:col>15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9" r:id="rId28" name="Check Box 2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15</xdr:row>
                    <xdr:rowOff>28575</xdr:rowOff>
                  </from>
                  <to>
                    <xdr:col>12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0" r:id="rId29" name="Check Box 2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15</xdr:row>
                    <xdr:rowOff>38100</xdr:rowOff>
                  </from>
                  <to>
                    <xdr:col>15</xdr:col>
                    <xdr:colOff>95250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1" r:id="rId30" name="Check Box 2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16</xdr:row>
                    <xdr:rowOff>28575</xdr:rowOff>
                  </from>
                  <to>
                    <xdr:col>12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2" r:id="rId31" name="Check Box 2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16</xdr:row>
                    <xdr:rowOff>38100</xdr:rowOff>
                  </from>
                  <to>
                    <xdr:col>15</xdr:col>
                    <xdr:colOff>95250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3" r:id="rId32" name="Check Box 2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17</xdr:row>
                    <xdr:rowOff>28575</xdr:rowOff>
                  </from>
                  <to>
                    <xdr:col>12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4" r:id="rId33" name="Check Box 3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17</xdr:row>
                    <xdr:rowOff>38100</xdr:rowOff>
                  </from>
                  <to>
                    <xdr:col>15</xdr:col>
                    <xdr:colOff>95250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5" r:id="rId34" name="Check Box 3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18</xdr:row>
                    <xdr:rowOff>28575</xdr:rowOff>
                  </from>
                  <to>
                    <xdr:col>12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6" r:id="rId35" name="Check Box 3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18</xdr:row>
                    <xdr:rowOff>38100</xdr:rowOff>
                  </from>
                  <to>
                    <xdr:col>15</xdr:col>
                    <xdr:colOff>95250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7" r:id="rId36" name="Check Box 3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19</xdr:row>
                    <xdr:rowOff>28575</xdr:rowOff>
                  </from>
                  <to>
                    <xdr:col>12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8" r:id="rId37" name="Check Box 3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19</xdr:row>
                    <xdr:rowOff>38100</xdr:rowOff>
                  </from>
                  <to>
                    <xdr:col>15</xdr:col>
                    <xdr:colOff>95250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9" r:id="rId38" name="Check Box 3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20</xdr:row>
                    <xdr:rowOff>28575</xdr:rowOff>
                  </from>
                  <to>
                    <xdr:col>12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0" r:id="rId39" name="Check Box 3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20</xdr:row>
                    <xdr:rowOff>38100</xdr:rowOff>
                  </from>
                  <to>
                    <xdr:col>15</xdr:col>
                    <xdr:colOff>95250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1" r:id="rId40" name="Check Box 3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21</xdr:row>
                    <xdr:rowOff>28575</xdr:rowOff>
                  </from>
                  <to>
                    <xdr:col>12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2" r:id="rId41" name="Check Box 3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21</xdr:row>
                    <xdr:rowOff>38100</xdr:rowOff>
                  </from>
                  <to>
                    <xdr:col>15</xdr:col>
                    <xdr:colOff>95250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3" r:id="rId42" name="Check Box 3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22</xdr:row>
                    <xdr:rowOff>28575</xdr:rowOff>
                  </from>
                  <to>
                    <xdr:col>12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4" r:id="rId43" name="Check Box 4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22</xdr:row>
                    <xdr:rowOff>38100</xdr:rowOff>
                  </from>
                  <to>
                    <xdr:col>15</xdr:col>
                    <xdr:colOff>95250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5" r:id="rId44" name="Check Box 4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23</xdr:row>
                    <xdr:rowOff>28575</xdr:rowOff>
                  </from>
                  <to>
                    <xdr:col>12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6" r:id="rId45" name="Check Box 4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23</xdr:row>
                    <xdr:rowOff>38100</xdr:rowOff>
                  </from>
                  <to>
                    <xdr:col>15</xdr:col>
                    <xdr:colOff>95250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7" r:id="rId46" name="Check Box 4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24</xdr:row>
                    <xdr:rowOff>28575</xdr:rowOff>
                  </from>
                  <to>
                    <xdr:col>12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8" r:id="rId47" name="Check Box 4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24</xdr:row>
                    <xdr:rowOff>38100</xdr:rowOff>
                  </from>
                  <to>
                    <xdr:col>15</xdr:col>
                    <xdr:colOff>95250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9" r:id="rId48" name="Check Box 4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25</xdr:row>
                    <xdr:rowOff>28575</xdr:rowOff>
                  </from>
                  <to>
                    <xdr:col>12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0" r:id="rId49" name="Check Box 4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25</xdr:row>
                    <xdr:rowOff>38100</xdr:rowOff>
                  </from>
                  <to>
                    <xdr:col>15</xdr:col>
                    <xdr:colOff>95250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1" r:id="rId50" name="Check Box 4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26</xdr:row>
                    <xdr:rowOff>28575</xdr:rowOff>
                  </from>
                  <to>
                    <xdr:col>12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2" r:id="rId51" name="Check Box 4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26</xdr:row>
                    <xdr:rowOff>38100</xdr:rowOff>
                  </from>
                  <to>
                    <xdr:col>15</xdr:col>
                    <xdr:colOff>95250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3" r:id="rId52" name="Check Box 4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27</xdr:row>
                    <xdr:rowOff>28575</xdr:rowOff>
                  </from>
                  <to>
                    <xdr:col>12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4" r:id="rId53" name="Check Box 5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27</xdr:row>
                    <xdr:rowOff>38100</xdr:rowOff>
                  </from>
                  <to>
                    <xdr:col>15</xdr:col>
                    <xdr:colOff>95250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5" r:id="rId54" name="Check Box 5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28</xdr:row>
                    <xdr:rowOff>28575</xdr:rowOff>
                  </from>
                  <to>
                    <xdr:col>12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6" r:id="rId55" name="Check Box 5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28</xdr:row>
                    <xdr:rowOff>38100</xdr:rowOff>
                  </from>
                  <to>
                    <xdr:col>15</xdr:col>
                    <xdr:colOff>95250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7" r:id="rId56" name="Check Box 5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29</xdr:row>
                    <xdr:rowOff>28575</xdr:rowOff>
                  </from>
                  <to>
                    <xdr:col>12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8" r:id="rId57" name="Check Box 5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29</xdr:row>
                    <xdr:rowOff>38100</xdr:rowOff>
                  </from>
                  <to>
                    <xdr:col>15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9" r:id="rId58" name="Check Box 5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30</xdr:row>
                    <xdr:rowOff>28575</xdr:rowOff>
                  </from>
                  <to>
                    <xdr:col>12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0" r:id="rId59" name="Check Box 5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30</xdr:row>
                    <xdr:rowOff>38100</xdr:rowOff>
                  </from>
                  <to>
                    <xdr:col>15</xdr:col>
                    <xdr:colOff>95250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1" r:id="rId60" name="Check Box 5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31</xdr:row>
                    <xdr:rowOff>28575</xdr:rowOff>
                  </from>
                  <to>
                    <xdr:col>12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2" r:id="rId61" name="Check Box 5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31</xdr:row>
                    <xdr:rowOff>38100</xdr:rowOff>
                  </from>
                  <to>
                    <xdr:col>15</xdr:col>
                    <xdr:colOff>95250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3" r:id="rId62" name="Check Box 5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32</xdr:row>
                    <xdr:rowOff>28575</xdr:rowOff>
                  </from>
                  <to>
                    <xdr:col>12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4" r:id="rId63" name="Check Box 6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32</xdr:row>
                    <xdr:rowOff>38100</xdr:rowOff>
                  </from>
                  <to>
                    <xdr:col>15</xdr:col>
                    <xdr:colOff>95250</xdr:colOff>
                    <xdr:row>32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58"/>
  <sheetViews>
    <sheetView zoomScaleNormal="100" workbookViewId="0">
      <selection activeCell="D3" sqref="D3:H3"/>
    </sheetView>
  </sheetViews>
  <sheetFormatPr defaultRowHeight="13.5" x14ac:dyDescent="0.15"/>
  <cols>
    <col min="1" max="1" width="4.25" style="58" customWidth="1"/>
    <col min="2" max="2" width="2.375" style="27" customWidth="1"/>
    <col min="3" max="3" width="14.625" style="27" customWidth="1"/>
    <col min="4" max="4" width="7.75" style="27" customWidth="1"/>
    <col min="5" max="5" width="3.25" style="27" customWidth="1"/>
    <col min="6" max="6" width="7.75" style="27" customWidth="1"/>
    <col min="7" max="7" width="1" style="27" customWidth="1"/>
    <col min="8" max="8" width="11.25" style="27" customWidth="1"/>
    <col min="9" max="9" width="27.875" style="27" customWidth="1"/>
    <col min="10" max="10" width="3.125" style="27" customWidth="1"/>
    <col min="11" max="16" width="3.25" style="27" customWidth="1"/>
    <col min="17" max="17" width="3.75" style="27" customWidth="1"/>
    <col min="18" max="18" width="47.625" style="27" customWidth="1"/>
    <col min="19" max="19" width="2.375" style="27" customWidth="1"/>
    <col min="20" max="25" width="1.25" style="27" customWidth="1"/>
    <col min="26" max="62" width="1.25" style="41" customWidth="1"/>
    <col min="63" max="63" width="6.75" style="41" customWidth="1"/>
    <col min="64" max="68" width="6.75" style="27" customWidth="1"/>
    <col min="69" max="16384" width="9" style="27"/>
  </cols>
  <sheetData>
    <row r="1" spans="1:68" x14ac:dyDescent="0.15">
      <c r="B1" s="40" t="s">
        <v>0</v>
      </c>
      <c r="AU1" s="41" t="b">
        <v>1</v>
      </c>
    </row>
    <row r="2" spans="1:68" ht="28.5" customHeight="1" x14ac:dyDescent="0.15">
      <c r="C2" s="102" t="s">
        <v>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R2" s="42" t="s">
        <v>30</v>
      </c>
      <c r="Z2" s="41" t="s">
        <v>45</v>
      </c>
      <c r="AD2" s="39"/>
      <c r="AE2" s="39"/>
      <c r="AF2" s="39" t="str">
        <f>DBCS(Z2)</f>
        <v>※「訪問診療に関する記録書」</v>
      </c>
      <c r="AG2" s="39"/>
      <c r="AH2" s="39"/>
      <c r="AI2" s="39"/>
      <c r="AN2" s="39"/>
      <c r="BB2" s="41" t="s">
        <v>38</v>
      </c>
      <c r="BK2" s="41" t="s">
        <v>43</v>
      </c>
    </row>
    <row r="3" spans="1:68" ht="25.5" customHeight="1" x14ac:dyDescent="0.15">
      <c r="C3" s="43" t="s">
        <v>2</v>
      </c>
      <c r="D3" s="73"/>
      <c r="E3" s="73"/>
      <c r="F3" s="73"/>
      <c r="G3" s="73"/>
      <c r="H3" s="73"/>
      <c r="I3" s="43" t="s">
        <v>24</v>
      </c>
      <c r="J3" s="43"/>
      <c r="K3" s="43"/>
      <c r="L3" s="43"/>
      <c r="M3" s="43"/>
      <c r="N3" s="43"/>
      <c r="O3" s="43"/>
      <c r="R3" s="110" t="str">
        <f>S20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Z3" s="41" t="str">
        <f>"※「患者氏名」　"&amp;D3</f>
        <v>※「患者氏名」　</v>
      </c>
      <c r="AD3" s="39"/>
      <c r="AE3" s="39"/>
      <c r="AF3" s="39" t="str">
        <f t="shared" ref="AF3:AF6" si="0">DBCS(Z3)</f>
        <v>※「患者氏名」　</v>
      </c>
      <c r="AG3" s="39"/>
      <c r="AH3" s="39"/>
      <c r="AI3" s="39"/>
      <c r="AN3" s="39"/>
      <c r="AY3" s="39"/>
      <c r="AZ3" s="39"/>
      <c r="BB3" s="39" t="s">
        <v>38</v>
      </c>
      <c r="BK3" s="57" t="s">
        <v>43</v>
      </c>
    </row>
    <row r="4" spans="1:68" ht="25.5" customHeight="1" x14ac:dyDescent="0.15">
      <c r="C4" s="43" t="s">
        <v>3</v>
      </c>
      <c r="D4" s="44" t="s">
        <v>5</v>
      </c>
      <c r="E4" s="113"/>
      <c r="F4" s="113"/>
      <c r="G4" s="113"/>
      <c r="H4" s="45" t="s">
        <v>22</v>
      </c>
      <c r="I4" s="114"/>
      <c r="J4" s="114"/>
      <c r="K4" s="114"/>
      <c r="L4" s="114"/>
      <c r="M4" s="114"/>
      <c r="N4" s="114"/>
      <c r="O4" s="114"/>
      <c r="P4" s="114"/>
      <c r="R4" s="111"/>
      <c r="Z4" s="41" t="str">
        <f>"※「要介護度」　"&amp;AA4</f>
        <v>※「要介護度」　該当なし</v>
      </c>
      <c r="AA4" s="41" t="str">
        <f>AC4</f>
        <v>該当なし</v>
      </c>
      <c r="AB4" s="37">
        <v>8</v>
      </c>
      <c r="AC4" s="41" t="str">
        <f>CHOOSE(AB4,"要支援１","要支援２","要介護１","要介護２","要介護３","要介護４","要介護５","該当なし")</f>
        <v>該当なし</v>
      </c>
      <c r="AD4" s="39"/>
      <c r="AE4" s="39"/>
      <c r="AF4" s="39" t="str">
        <f t="shared" si="0"/>
        <v>※「要介護度」　該当なし</v>
      </c>
      <c r="AG4" s="39"/>
      <c r="AH4" s="39"/>
      <c r="AI4" s="39"/>
      <c r="AN4" s="39"/>
      <c r="AY4" s="39"/>
      <c r="AZ4" s="39"/>
      <c r="BA4" s="39"/>
      <c r="BB4" s="39" t="s">
        <v>38</v>
      </c>
      <c r="BK4" s="57" t="s">
        <v>43</v>
      </c>
    </row>
    <row r="5" spans="1:68" ht="25.5" customHeight="1" x14ac:dyDescent="0.15">
      <c r="C5" s="43" t="s">
        <v>4</v>
      </c>
      <c r="D5" s="43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R5" s="111"/>
      <c r="Z5" s="41" t="str">
        <f>"※「認知症の日常生活自立度」　"&amp;AA5</f>
        <v>※「認知症の日常生活自立度」　該当なし</v>
      </c>
      <c r="AA5" s="39" t="str">
        <f>AC5</f>
        <v>該当なし</v>
      </c>
      <c r="AB5" s="37">
        <v>10</v>
      </c>
      <c r="AC5" s="41" t="str">
        <f>CHOOSE(AB5,"I","II","IIa","IIb","III","IIIa","IIIb","IV","M","該当なし")</f>
        <v>該当なし</v>
      </c>
      <c r="AD5" s="39"/>
      <c r="AE5" s="39"/>
      <c r="AF5" s="39" t="str">
        <f t="shared" si="0"/>
        <v>※「認知症の日常生活自立度」　該当なし</v>
      </c>
      <c r="AG5" s="39"/>
      <c r="AH5" s="39"/>
      <c r="AI5" s="39"/>
      <c r="AN5" s="39"/>
      <c r="AY5" s="39"/>
      <c r="AZ5" s="39"/>
      <c r="BA5" s="39"/>
      <c r="BB5" s="39" t="s">
        <v>38</v>
      </c>
      <c r="BK5" s="57" t="s">
        <v>43</v>
      </c>
    </row>
    <row r="6" spans="1:68" ht="25.5" customHeight="1" x14ac:dyDescent="0.15">
      <c r="C6" s="43" t="s">
        <v>23</v>
      </c>
      <c r="D6" s="73">
        <f>患者1!D6</f>
        <v>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111"/>
      <c r="Z6" s="41" t="str">
        <f>"※「患者住所」　"&amp;D6</f>
        <v>※「患者住所」　0</v>
      </c>
      <c r="AD6" s="39"/>
      <c r="AE6" s="39"/>
      <c r="AF6" s="39" t="str">
        <f t="shared" si="0"/>
        <v>※「患者住所」　０</v>
      </c>
      <c r="AG6" s="39"/>
      <c r="AH6" s="39"/>
      <c r="AI6" s="39"/>
      <c r="AN6" s="39" t="b">
        <f>ISBLANK(D6)</f>
        <v>0</v>
      </c>
      <c r="AT6" s="41" t="str">
        <f>IF(AT5=TRUE,"２","")</f>
        <v/>
      </c>
      <c r="AU6" s="41" t="str">
        <f>IF(AU5=TRUE,"２ａ","")</f>
        <v/>
      </c>
      <c r="AV6" s="41" t="str">
        <f>IF(AV5=TRUE,"２ｂ","")</f>
        <v/>
      </c>
      <c r="AW6" s="41" t="str">
        <f>IF(AW5=TRUE,"３","")</f>
        <v/>
      </c>
      <c r="AX6" s="41" t="str">
        <f>IF(AX5=TRUE,"３ａ","")</f>
        <v/>
      </c>
      <c r="AY6" s="41" t="str">
        <f>IF(AY5=TRUE,"３ｂ","")</f>
        <v/>
      </c>
      <c r="AZ6" s="41" t="str">
        <f>IF(AZ5=TRUE,"４","")</f>
        <v/>
      </c>
      <c r="BA6" s="41" t="str">
        <f>IF(BA5=TRUE,"Ｍ","")</f>
        <v/>
      </c>
      <c r="BB6" s="39" t="s">
        <v>38</v>
      </c>
      <c r="BK6" s="57" t="s">
        <v>43</v>
      </c>
    </row>
    <row r="7" spans="1:68" ht="9" customHeight="1" x14ac:dyDescent="0.15">
      <c r="C7" s="43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R7" s="111"/>
      <c r="AD7" s="39"/>
      <c r="AE7" s="39"/>
      <c r="AF7" s="39"/>
      <c r="AG7" s="39"/>
      <c r="AH7" s="39"/>
      <c r="AI7" s="39"/>
      <c r="AN7" s="39"/>
      <c r="BB7" s="39" t="s">
        <v>38</v>
      </c>
      <c r="BG7" s="41" t="str">
        <f>IF(BG6=TRUE,"１","")</f>
        <v/>
      </c>
      <c r="BH7" s="41" t="str">
        <f>IF(BH6=TRUE,"２","")</f>
        <v/>
      </c>
      <c r="BI7" s="41" t="str">
        <f>IF(BI6=TRUE,"２ａ","")</f>
        <v/>
      </c>
      <c r="BJ7" s="41" t="str">
        <f>IF(BJ6=TRUE,"２ｂ","")</f>
        <v/>
      </c>
      <c r="BK7" s="57" t="s">
        <v>43</v>
      </c>
      <c r="BL7" s="27" t="str">
        <f>IF(BL6=TRUE,"３ａ","")</f>
        <v/>
      </c>
      <c r="BM7" s="27" t="str">
        <f>IF(BM6=TRUE,"３ｂ","")</f>
        <v/>
      </c>
      <c r="BN7" s="27" t="str">
        <f>IF(BN6=TRUE,"４","")</f>
        <v/>
      </c>
      <c r="BO7" s="27" t="str">
        <f>IF(BO6=TRUE,"Ｍ","")</f>
        <v/>
      </c>
      <c r="BP7" s="27" t="str">
        <f>IF(BP6=TRUE,"該当なし","")</f>
        <v/>
      </c>
    </row>
    <row r="8" spans="1:68" ht="25.5" customHeight="1" x14ac:dyDescent="0.15">
      <c r="C8" s="43" t="s">
        <v>6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R8" s="111"/>
      <c r="AD8" s="39"/>
      <c r="AE8" s="39"/>
      <c r="AF8" s="39"/>
      <c r="AG8" s="39"/>
      <c r="AH8" s="39"/>
      <c r="AI8" s="39"/>
      <c r="AN8" s="39"/>
      <c r="BB8" s="39" t="s">
        <v>38</v>
      </c>
      <c r="BK8" s="57" t="s">
        <v>43</v>
      </c>
    </row>
    <row r="9" spans="1:68" ht="41.25" customHeight="1" x14ac:dyDescent="0.15"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R9" s="111"/>
      <c r="Z9" s="41" t="str">
        <f>"※「訪問診療が必要な理由」　"&amp;C9</f>
        <v>※「訪問診療が必要な理由」　</v>
      </c>
      <c r="AD9" s="39"/>
      <c r="AE9" s="39"/>
      <c r="AF9" s="39" t="str">
        <f t="shared" ref="AF9:AF10" si="1">DBCS(Z9)</f>
        <v>※「訪問診療が必要な理由」　</v>
      </c>
      <c r="AG9" s="39"/>
      <c r="AH9" s="39"/>
      <c r="AI9" s="39"/>
      <c r="AN9" s="39" t="b">
        <f>ISBLANK(C9)</f>
        <v>1</v>
      </c>
      <c r="BB9" s="39" t="s">
        <v>38</v>
      </c>
      <c r="BK9" s="57" t="s">
        <v>43</v>
      </c>
    </row>
    <row r="10" spans="1:68" ht="18" customHeight="1" x14ac:dyDescent="0.15">
      <c r="C10" s="43"/>
      <c r="D10" s="43"/>
      <c r="E10" s="43"/>
      <c r="F10" s="43"/>
      <c r="G10" s="43"/>
      <c r="H10" s="43"/>
      <c r="J10" s="47" t="s">
        <v>10</v>
      </c>
      <c r="K10" s="45">
        <f>患者1!K10</f>
        <v>0</v>
      </c>
      <c r="L10" s="45" t="s">
        <v>11</v>
      </c>
      <c r="M10" s="45">
        <f>患者1!M10</f>
        <v>0</v>
      </c>
      <c r="N10" s="45" t="s">
        <v>12</v>
      </c>
      <c r="O10" s="45">
        <f>患者1!O10</f>
        <v>0</v>
      </c>
      <c r="P10" s="45" t="s">
        <v>13</v>
      </c>
      <c r="R10" s="111"/>
      <c r="Z10" s="41" t="str">
        <f>"※「訪問診療を行った日」　"&amp;AA10</f>
        <v>※「訪問診療を行った日」　平成0年0月0日</v>
      </c>
      <c r="AA10" s="41" t="str">
        <f>J10&amp;K10&amp;L10&amp;M10&amp;N10&amp;O10&amp;P10</f>
        <v>平成0年0月0日</v>
      </c>
      <c r="AD10" s="39"/>
      <c r="AE10" s="39"/>
      <c r="AF10" s="39" t="str">
        <f t="shared" si="1"/>
        <v>※「訪問診療を行った日」　平成０年０月０日</v>
      </c>
      <c r="AG10" s="39"/>
      <c r="AH10" s="39"/>
      <c r="AI10" s="39"/>
      <c r="AN10" s="39"/>
      <c r="BB10" s="39" t="s">
        <v>38</v>
      </c>
      <c r="BK10" s="57" t="s">
        <v>43</v>
      </c>
    </row>
    <row r="11" spans="1:68" ht="10.5" customHeight="1" x14ac:dyDescent="0.15">
      <c r="C11" s="43"/>
      <c r="D11" s="43"/>
      <c r="E11" s="43"/>
      <c r="F11" s="43"/>
      <c r="G11" s="43"/>
      <c r="H11" s="43"/>
      <c r="J11" s="47"/>
      <c r="K11" s="43"/>
      <c r="L11" s="43"/>
      <c r="M11" s="43"/>
      <c r="N11" s="43"/>
      <c r="O11" s="43"/>
      <c r="P11" s="43"/>
      <c r="R11" s="111"/>
      <c r="AD11" s="39"/>
      <c r="AE11" s="39"/>
      <c r="AF11" s="39"/>
      <c r="AG11" s="39"/>
      <c r="AH11" s="39"/>
      <c r="AI11" s="39"/>
      <c r="AN11" s="39"/>
      <c r="BB11" s="39" t="s">
        <v>38</v>
      </c>
      <c r="BK11" s="57" t="s">
        <v>43</v>
      </c>
    </row>
    <row r="12" spans="1:68" ht="16.5" customHeight="1" x14ac:dyDescent="0.15">
      <c r="B12" s="48"/>
      <c r="C12" s="116" t="s">
        <v>7</v>
      </c>
      <c r="D12" s="118" t="s">
        <v>8</v>
      </c>
      <c r="E12" s="118"/>
      <c r="F12" s="119"/>
      <c r="G12" s="49"/>
      <c r="H12" s="104" t="s">
        <v>9</v>
      </c>
      <c r="I12" s="105"/>
      <c r="J12" s="108" t="s">
        <v>15</v>
      </c>
      <c r="K12" s="104"/>
      <c r="L12" s="104"/>
      <c r="M12" s="104"/>
      <c r="N12" s="105"/>
      <c r="O12" s="104" t="s">
        <v>17</v>
      </c>
      <c r="P12" s="105"/>
      <c r="R12" s="111"/>
      <c r="Z12" s="41" t="s">
        <v>25</v>
      </c>
      <c r="AA12" s="41" t="s">
        <v>26</v>
      </c>
      <c r="AB12" s="41" t="s">
        <v>27</v>
      </c>
      <c r="AC12" s="41" t="s">
        <v>28</v>
      </c>
      <c r="AD12" s="39"/>
      <c r="AE12" s="39"/>
      <c r="AF12" s="39" t="str">
        <f t="shared" ref="AF12:AI12" si="2">DBCS(Z12)</f>
        <v>※「患者氏名（同一建物居住者）」　</v>
      </c>
      <c r="AG12" s="39" t="str">
        <f t="shared" si="2"/>
        <v>※「診療時間（開始時刻及び終了時間）」　</v>
      </c>
      <c r="AH12" s="39" t="str">
        <f t="shared" si="2"/>
        <v>※「診療場所」　</v>
      </c>
      <c r="AI12" s="39" t="str">
        <f t="shared" si="2"/>
        <v>※「在宅訪問診療料２、往診料」　</v>
      </c>
      <c r="AN12" s="39"/>
      <c r="BB12" s="39" t="s">
        <v>38</v>
      </c>
      <c r="BK12" s="57" t="s">
        <v>43</v>
      </c>
    </row>
    <row r="13" spans="1:68" x14ac:dyDescent="0.15">
      <c r="B13" s="48"/>
      <c r="C13" s="117"/>
      <c r="D13" s="106" t="s">
        <v>14</v>
      </c>
      <c r="E13" s="106"/>
      <c r="F13" s="107"/>
      <c r="G13" s="50"/>
      <c r="H13" s="106"/>
      <c r="I13" s="107"/>
      <c r="J13" s="109" t="s">
        <v>16</v>
      </c>
      <c r="K13" s="106"/>
      <c r="L13" s="106"/>
      <c r="M13" s="106"/>
      <c r="N13" s="107"/>
      <c r="O13" s="106"/>
      <c r="P13" s="107"/>
      <c r="R13" s="111"/>
      <c r="AD13" s="39"/>
      <c r="AE13" s="39"/>
      <c r="AF13" s="39"/>
      <c r="AG13" s="39"/>
      <c r="AH13" s="39"/>
      <c r="AI13" s="39"/>
      <c r="AN13" s="39" t="s">
        <v>39</v>
      </c>
      <c r="AO13" s="41" t="s">
        <v>40</v>
      </c>
      <c r="AT13" s="41" t="s">
        <v>29</v>
      </c>
      <c r="AU13" s="41" t="s">
        <v>32</v>
      </c>
      <c r="AV13" s="41" t="s">
        <v>33</v>
      </c>
      <c r="BB13" s="39" t="s">
        <v>38</v>
      </c>
      <c r="BK13" s="57" t="s">
        <v>43</v>
      </c>
    </row>
    <row r="14" spans="1:68" ht="22.5" customHeight="1" x14ac:dyDescent="0.15">
      <c r="A14" s="58">
        <v>1</v>
      </c>
      <c r="B14" s="48"/>
      <c r="C14" s="21" t="str">
        <f>IF(患者1!AN14&lt;&gt;TRUE,患者1!C14,"")</f>
        <v/>
      </c>
      <c r="D14" s="22" t="str">
        <f>IF(患者1!AN14&lt;&gt;TRUE,患者1!D14,"")</f>
        <v/>
      </c>
      <c r="E14" s="23" t="s">
        <v>35</v>
      </c>
      <c r="F14" s="24" t="str">
        <f>IF(患者1!AN14&lt;&gt;TRUE,患者1!F14,"")</f>
        <v/>
      </c>
      <c r="G14" s="25"/>
      <c r="H14" s="96" t="str">
        <f>IF(患者1!AN14&lt;&gt;TRUE,患者1!H14,"")</f>
        <v/>
      </c>
      <c r="I14" s="97"/>
      <c r="J14" s="98"/>
      <c r="K14" s="99"/>
      <c r="L14" s="99"/>
      <c r="M14" s="99"/>
      <c r="N14" s="100"/>
      <c r="O14" s="98"/>
      <c r="P14" s="100"/>
      <c r="R14" s="111"/>
      <c r="AD14" s="39"/>
      <c r="AE14" s="39"/>
      <c r="AF14" s="39"/>
      <c r="AG14" s="39"/>
      <c r="AH14" s="39"/>
      <c r="AI14" s="39"/>
      <c r="AN14" s="39" t="b">
        <f>ISBLANK(C14)</f>
        <v>0</v>
      </c>
      <c r="AO14" s="41" t="b">
        <f>ISBLANK(H14)</f>
        <v>0</v>
      </c>
      <c r="AR14" s="41" t="b">
        <f t="shared" ref="AR14:AR33" si="3">ISBLANK(C14)</f>
        <v>0</v>
      </c>
      <c r="AU14" s="39" t="b">
        <f>患者1!AU14</f>
        <v>0</v>
      </c>
      <c r="AV14" s="39" t="b">
        <f>患者1!AV14</f>
        <v>0</v>
      </c>
      <c r="AW14" s="41" t="str">
        <f>IF(AU14=TRUE,"在宅患者訪問診療料２","")</f>
        <v/>
      </c>
      <c r="AX14" s="41" t="str">
        <f>IF(AV14=TRUE,"往診料","")</f>
        <v/>
      </c>
      <c r="AZ14" s="41">
        <f>IF(AN14&lt;&gt;TRUE,1,0)</f>
        <v>1</v>
      </c>
      <c r="BA14" s="39">
        <f>IF(AO14&lt;&gt;TRUE,1,0)</f>
        <v>1</v>
      </c>
      <c r="BB14" s="39" t="s">
        <v>38</v>
      </c>
      <c r="BK14" s="57" t="s">
        <v>43</v>
      </c>
    </row>
    <row r="15" spans="1:68" ht="22.5" customHeight="1" x14ac:dyDescent="0.15">
      <c r="A15" s="58">
        <v>2</v>
      </c>
      <c r="B15" s="48"/>
      <c r="C15" s="21" t="str">
        <f>IF(患者1!AN15&lt;&gt;TRUE,患者1!C15,"")</f>
        <v/>
      </c>
      <c r="D15" s="22" t="str">
        <f>IF(患者1!AN15&lt;&gt;TRUE,患者1!D15,"")</f>
        <v/>
      </c>
      <c r="E15" s="23" t="s">
        <v>35</v>
      </c>
      <c r="F15" s="24" t="str">
        <f>IF(患者1!AN15&lt;&gt;TRUE,患者1!F15,"")</f>
        <v/>
      </c>
      <c r="G15" s="25"/>
      <c r="H15" s="96" t="str">
        <f>IF(患者1!AN15&lt;&gt;TRUE,患者1!H15,"")</f>
        <v/>
      </c>
      <c r="I15" s="97"/>
      <c r="J15" s="98"/>
      <c r="K15" s="99"/>
      <c r="L15" s="99"/>
      <c r="M15" s="99"/>
      <c r="N15" s="100"/>
      <c r="O15" s="98"/>
      <c r="P15" s="100"/>
      <c r="R15" s="111"/>
      <c r="AD15" s="39"/>
      <c r="AE15" s="39"/>
      <c r="AF15" s="39"/>
      <c r="AG15" s="39"/>
      <c r="AH15" s="39"/>
      <c r="AI15" s="39"/>
      <c r="AN15" s="39" t="b">
        <f t="shared" ref="AN15:AN33" si="4">ISBLANK(C15)</f>
        <v>0</v>
      </c>
      <c r="AO15" s="41" t="b">
        <f t="shared" ref="AO15:AO33" si="5">ISBLANK(H15)</f>
        <v>0</v>
      </c>
      <c r="AR15" s="41" t="b">
        <f t="shared" si="3"/>
        <v>0</v>
      </c>
      <c r="AU15" s="39" t="b">
        <f>患者1!AU15</f>
        <v>0</v>
      </c>
      <c r="AV15" s="39" t="b">
        <f>患者1!AV15</f>
        <v>0</v>
      </c>
      <c r="AW15" s="41" t="str">
        <f t="shared" ref="AW15:AW33" si="6">IF(AU15=TRUE,"在宅患者訪問診療料２","")</f>
        <v/>
      </c>
      <c r="AX15" s="41" t="str">
        <f t="shared" ref="AX15:AX18" si="7">IF(AV15=TRUE,"往診料","")</f>
        <v/>
      </c>
      <c r="AZ15" s="39">
        <f t="shared" ref="AZ15:BA33" si="8">IF(AN15&lt;&gt;TRUE,1,0)</f>
        <v>1</v>
      </c>
      <c r="BA15" s="39">
        <f t="shared" si="8"/>
        <v>1</v>
      </c>
      <c r="BB15" s="39" t="s">
        <v>38</v>
      </c>
      <c r="BK15" s="57" t="s">
        <v>43</v>
      </c>
    </row>
    <row r="16" spans="1:68" ht="22.5" customHeight="1" x14ac:dyDescent="0.15">
      <c r="A16" s="58">
        <v>3</v>
      </c>
      <c r="B16" s="48"/>
      <c r="C16" s="21" t="str">
        <f>IF(患者1!AN16&lt;&gt;TRUE,患者1!C16,"")</f>
        <v/>
      </c>
      <c r="D16" s="22" t="str">
        <f>IF(患者1!AN16&lt;&gt;TRUE,患者1!D16,"")</f>
        <v/>
      </c>
      <c r="E16" s="23" t="s">
        <v>35</v>
      </c>
      <c r="F16" s="24" t="str">
        <f>IF(患者1!AN16&lt;&gt;TRUE,患者1!F16,"")</f>
        <v/>
      </c>
      <c r="G16" s="25"/>
      <c r="H16" s="96" t="str">
        <f>IF(患者1!AN16&lt;&gt;TRUE,患者1!H16,"")</f>
        <v/>
      </c>
      <c r="I16" s="97"/>
      <c r="J16" s="98"/>
      <c r="K16" s="99"/>
      <c r="L16" s="99"/>
      <c r="M16" s="99"/>
      <c r="N16" s="100"/>
      <c r="O16" s="98"/>
      <c r="P16" s="100"/>
      <c r="R16" s="111"/>
      <c r="AD16" s="39"/>
      <c r="AE16" s="39"/>
      <c r="AF16" s="39"/>
      <c r="AG16" s="39"/>
      <c r="AH16" s="39"/>
      <c r="AI16" s="39"/>
      <c r="AN16" s="39" t="b">
        <f t="shared" si="4"/>
        <v>0</v>
      </c>
      <c r="AO16" s="41" t="b">
        <f t="shared" si="5"/>
        <v>0</v>
      </c>
      <c r="AR16" s="41" t="b">
        <f t="shared" si="3"/>
        <v>0</v>
      </c>
      <c r="AU16" s="39" t="b">
        <f>患者1!AU16</f>
        <v>0</v>
      </c>
      <c r="AV16" s="39" t="b">
        <f>患者1!AV16</f>
        <v>0</v>
      </c>
      <c r="AW16" s="41" t="str">
        <f t="shared" si="6"/>
        <v/>
      </c>
      <c r="AX16" s="41" t="str">
        <f t="shared" si="7"/>
        <v/>
      </c>
      <c r="AZ16" s="39">
        <f t="shared" si="8"/>
        <v>1</v>
      </c>
      <c r="BA16" s="39">
        <f t="shared" si="8"/>
        <v>1</v>
      </c>
      <c r="BB16" s="39" t="s">
        <v>38</v>
      </c>
      <c r="BK16" s="57" t="s">
        <v>43</v>
      </c>
    </row>
    <row r="17" spans="1:63" s="41" customFormat="1" ht="22.5" customHeight="1" x14ac:dyDescent="0.15">
      <c r="A17" s="58">
        <v>4</v>
      </c>
      <c r="B17" s="48"/>
      <c r="C17" s="21" t="str">
        <f>IF(患者1!AN17&lt;&gt;TRUE,患者1!C17,"")</f>
        <v/>
      </c>
      <c r="D17" s="22" t="str">
        <f>IF(患者1!AN17&lt;&gt;TRUE,患者1!D17,"")</f>
        <v/>
      </c>
      <c r="E17" s="23" t="s">
        <v>35</v>
      </c>
      <c r="F17" s="24" t="str">
        <f>IF(患者1!AN17&lt;&gt;TRUE,患者1!F17,"")</f>
        <v/>
      </c>
      <c r="G17" s="25"/>
      <c r="H17" s="96" t="str">
        <f>IF(患者1!AN17&lt;&gt;TRUE,患者1!H17,"")</f>
        <v/>
      </c>
      <c r="I17" s="97"/>
      <c r="J17" s="98"/>
      <c r="K17" s="99"/>
      <c r="L17" s="99"/>
      <c r="M17" s="99"/>
      <c r="N17" s="100"/>
      <c r="O17" s="98"/>
      <c r="P17" s="100"/>
      <c r="Q17" s="27"/>
      <c r="R17" s="111"/>
      <c r="S17" s="27"/>
      <c r="T17" s="27"/>
      <c r="U17" s="27"/>
      <c r="V17" s="27"/>
      <c r="W17" s="27"/>
      <c r="X17" s="27"/>
      <c r="Y17" s="27"/>
      <c r="AD17" s="39"/>
      <c r="AE17" s="39"/>
      <c r="AF17" s="39"/>
      <c r="AG17" s="39"/>
      <c r="AH17" s="39"/>
      <c r="AI17" s="39"/>
      <c r="AN17" s="39" t="b">
        <f t="shared" si="4"/>
        <v>0</v>
      </c>
      <c r="AO17" s="41" t="b">
        <f t="shared" si="5"/>
        <v>0</v>
      </c>
      <c r="AR17" s="41" t="b">
        <f t="shared" si="3"/>
        <v>0</v>
      </c>
      <c r="AU17" s="39" t="b">
        <f>患者1!AU17</f>
        <v>0</v>
      </c>
      <c r="AV17" s="39" t="b">
        <f>患者1!AV17</f>
        <v>0</v>
      </c>
      <c r="AW17" s="41" t="str">
        <f t="shared" si="6"/>
        <v/>
      </c>
      <c r="AX17" s="41" t="str">
        <f t="shared" si="7"/>
        <v/>
      </c>
      <c r="AZ17" s="39">
        <f t="shared" si="8"/>
        <v>1</v>
      </c>
      <c r="BA17" s="39">
        <f t="shared" si="8"/>
        <v>1</v>
      </c>
      <c r="BB17" s="39" t="s">
        <v>38</v>
      </c>
      <c r="BK17" s="57" t="s">
        <v>43</v>
      </c>
    </row>
    <row r="18" spans="1:63" s="41" customFormat="1" ht="22.5" customHeight="1" x14ac:dyDescent="0.15">
      <c r="A18" s="58">
        <v>5</v>
      </c>
      <c r="B18" s="48"/>
      <c r="C18" s="21" t="str">
        <f>IF(患者1!AN18&lt;&gt;TRUE,患者1!C18,"")</f>
        <v/>
      </c>
      <c r="D18" s="22" t="str">
        <f>IF(患者1!AN18&lt;&gt;TRUE,患者1!D18,"")</f>
        <v/>
      </c>
      <c r="E18" s="23" t="s">
        <v>35</v>
      </c>
      <c r="F18" s="24" t="str">
        <f>IF(患者1!AN18&lt;&gt;TRUE,患者1!F18,"")</f>
        <v/>
      </c>
      <c r="G18" s="25"/>
      <c r="H18" s="96" t="str">
        <f>IF(患者1!AN18&lt;&gt;TRUE,患者1!H18,"")</f>
        <v/>
      </c>
      <c r="I18" s="97"/>
      <c r="J18" s="98"/>
      <c r="K18" s="99"/>
      <c r="L18" s="99"/>
      <c r="M18" s="99"/>
      <c r="N18" s="100"/>
      <c r="O18" s="98"/>
      <c r="P18" s="100"/>
      <c r="Q18" s="27"/>
      <c r="R18" s="111"/>
      <c r="S18" s="27"/>
      <c r="T18" s="27"/>
      <c r="U18" s="27"/>
      <c r="V18" s="27"/>
      <c r="W18" s="27"/>
      <c r="X18" s="27"/>
      <c r="Y18" s="27"/>
      <c r="AD18" s="39"/>
      <c r="AE18" s="39"/>
      <c r="AF18" s="39"/>
      <c r="AG18" s="39"/>
      <c r="AH18" s="39"/>
      <c r="AI18" s="39"/>
      <c r="AN18" s="39" t="b">
        <f t="shared" si="4"/>
        <v>0</v>
      </c>
      <c r="AO18" s="41" t="b">
        <f t="shared" si="5"/>
        <v>0</v>
      </c>
      <c r="AR18" s="41" t="b">
        <f t="shared" si="3"/>
        <v>0</v>
      </c>
      <c r="AU18" s="39" t="b">
        <f>患者1!AU18</f>
        <v>0</v>
      </c>
      <c r="AV18" s="39" t="b">
        <f>患者1!AV18</f>
        <v>0</v>
      </c>
      <c r="AW18" s="41" t="str">
        <f t="shared" si="6"/>
        <v/>
      </c>
      <c r="AX18" s="41" t="str">
        <f t="shared" si="7"/>
        <v/>
      </c>
      <c r="AZ18" s="39">
        <f t="shared" si="8"/>
        <v>1</v>
      </c>
      <c r="BA18" s="39">
        <f t="shared" si="8"/>
        <v>1</v>
      </c>
      <c r="BB18" s="39" t="s">
        <v>38</v>
      </c>
      <c r="BK18" s="57" t="s">
        <v>43</v>
      </c>
    </row>
    <row r="19" spans="1:63" s="41" customFormat="1" ht="22.5" customHeight="1" x14ac:dyDescent="0.15">
      <c r="A19" s="58">
        <v>6</v>
      </c>
      <c r="B19" s="48"/>
      <c r="C19" s="21" t="str">
        <f>IF(患者1!AN19&lt;&gt;TRUE,患者1!C19,"")</f>
        <v/>
      </c>
      <c r="D19" s="22" t="str">
        <f>IF(患者1!AN19&lt;&gt;TRUE,患者1!D19,"")</f>
        <v/>
      </c>
      <c r="E19" s="23" t="s">
        <v>35</v>
      </c>
      <c r="F19" s="24" t="str">
        <f>IF(患者1!AN19&lt;&gt;TRUE,患者1!F19,"")</f>
        <v/>
      </c>
      <c r="G19" s="25"/>
      <c r="H19" s="96" t="str">
        <f>IF(患者1!AN19&lt;&gt;TRUE,患者1!H19,"")</f>
        <v/>
      </c>
      <c r="I19" s="97"/>
      <c r="J19" s="98"/>
      <c r="K19" s="99"/>
      <c r="L19" s="99"/>
      <c r="M19" s="99"/>
      <c r="N19" s="100"/>
      <c r="O19" s="98"/>
      <c r="P19" s="100"/>
      <c r="Q19" s="27"/>
      <c r="R19" s="112"/>
      <c r="S19" s="27"/>
      <c r="T19" s="27"/>
      <c r="U19" s="27"/>
      <c r="V19" s="27"/>
      <c r="W19" s="27"/>
      <c r="X19" s="27"/>
      <c r="Y19" s="27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 t="b">
        <f t="shared" si="4"/>
        <v>0</v>
      </c>
      <c r="AO19" s="41" t="b">
        <f t="shared" si="5"/>
        <v>0</v>
      </c>
      <c r="AR19" s="41" t="b">
        <f t="shared" si="3"/>
        <v>0</v>
      </c>
      <c r="AU19" s="39" t="b">
        <f>患者1!AU19</f>
        <v>0</v>
      </c>
      <c r="AV19" s="39" t="b">
        <f>患者1!AV19</f>
        <v>0</v>
      </c>
      <c r="AW19" s="41" t="str">
        <f t="shared" si="6"/>
        <v/>
      </c>
      <c r="AZ19" s="39">
        <f t="shared" si="8"/>
        <v>1</v>
      </c>
      <c r="BA19" s="39">
        <f t="shared" si="8"/>
        <v>1</v>
      </c>
      <c r="BB19" s="39" t="s">
        <v>38</v>
      </c>
      <c r="BK19" s="57" t="s">
        <v>43</v>
      </c>
    </row>
    <row r="20" spans="1:63" s="41" customFormat="1" ht="22.5" customHeight="1" x14ac:dyDescent="0.15">
      <c r="A20" s="58">
        <v>7</v>
      </c>
      <c r="B20" s="48"/>
      <c r="C20" s="21" t="str">
        <f>IF(患者1!AN20&lt;&gt;TRUE,患者1!C20,"")</f>
        <v/>
      </c>
      <c r="D20" s="22" t="str">
        <f>IF(患者1!AN20&lt;&gt;TRUE,患者1!D20,"")</f>
        <v/>
      </c>
      <c r="E20" s="23" t="s">
        <v>35</v>
      </c>
      <c r="F20" s="24" t="str">
        <f>IF(患者1!AN20&lt;&gt;TRUE,患者1!F20,"")</f>
        <v/>
      </c>
      <c r="G20" s="25"/>
      <c r="H20" s="96" t="str">
        <f>IF(患者1!AN20&lt;&gt;TRUE,患者1!H20,"")</f>
        <v/>
      </c>
      <c r="I20" s="97"/>
      <c r="J20" s="98"/>
      <c r="K20" s="99"/>
      <c r="L20" s="99"/>
      <c r="M20" s="99"/>
      <c r="N20" s="100"/>
      <c r="O20" s="98"/>
      <c r="P20" s="100"/>
      <c r="Q20" s="27"/>
      <c r="R20" s="27"/>
      <c r="S20" s="27" t="str">
        <f>AF47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T20" s="27" t="s">
        <v>37</v>
      </c>
      <c r="U20" s="27"/>
      <c r="V20" s="27"/>
      <c r="W20" s="27"/>
      <c r="X20" s="27"/>
      <c r="Y20" s="27" t="s">
        <v>36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 t="b">
        <f t="shared" si="4"/>
        <v>0</v>
      </c>
      <c r="AO20" s="41" t="b">
        <f t="shared" si="5"/>
        <v>0</v>
      </c>
      <c r="AR20" s="41" t="b">
        <f t="shared" si="3"/>
        <v>0</v>
      </c>
      <c r="AU20" s="39" t="b">
        <f>患者1!AU20</f>
        <v>0</v>
      </c>
      <c r="AV20" s="39" t="b">
        <f>患者1!AV20</f>
        <v>0</v>
      </c>
      <c r="AW20" s="41" t="str">
        <f t="shared" si="6"/>
        <v/>
      </c>
      <c r="AY20" s="39"/>
      <c r="AZ20" s="39">
        <f t="shared" si="8"/>
        <v>1</v>
      </c>
      <c r="BA20" s="39">
        <f t="shared" si="8"/>
        <v>1</v>
      </c>
      <c r="BB20" s="39" t="s">
        <v>38</v>
      </c>
      <c r="BK20" s="57" t="s">
        <v>43</v>
      </c>
    </row>
    <row r="21" spans="1:63" s="41" customFormat="1" ht="22.5" customHeight="1" x14ac:dyDescent="0.15">
      <c r="A21" s="58">
        <v>8</v>
      </c>
      <c r="B21" s="48"/>
      <c r="C21" s="21" t="str">
        <f>IF(患者1!AN21&lt;&gt;TRUE,患者1!C21,"")</f>
        <v/>
      </c>
      <c r="D21" s="22" t="str">
        <f>IF(患者1!AN21&lt;&gt;TRUE,患者1!D21,"")</f>
        <v/>
      </c>
      <c r="E21" s="23" t="s">
        <v>35</v>
      </c>
      <c r="F21" s="24" t="str">
        <f>IF(患者1!AN21&lt;&gt;TRUE,患者1!F21,"")</f>
        <v/>
      </c>
      <c r="G21" s="25"/>
      <c r="H21" s="96" t="str">
        <f>IF(患者1!AN21&lt;&gt;TRUE,患者1!H21,"")</f>
        <v/>
      </c>
      <c r="I21" s="97"/>
      <c r="J21" s="98"/>
      <c r="K21" s="99"/>
      <c r="L21" s="99"/>
      <c r="M21" s="99"/>
      <c r="N21" s="100"/>
      <c r="O21" s="98"/>
      <c r="P21" s="100"/>
      <c r="Q21" s="27"/>
      <c r="R21" s="45" t="s">
        <v>31</v>
      </c>
      <c r="S21" s="27"/>
      <c r="T21" s="27"/>
      <c r="U21" s="27"/>
      <c r="V21" s="27"/>
      <c r="W21" s="27"/>
      <c r="X21" s="27"/>
      <c r="Y21" s="27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 t="b">
        <f t="shared" si="4"/>
        <v>0</v>
      </c>
      <c r="AO21" s="41" t="b">
        <f t="shared" si="5"/>
        <v>0</v>
      </c>
      <c r="AR21" s="41" t="b">
        <f t="shared" si="3"/>
        <v>0</v>
      </c>
      <c r="AU21" s="39" t="b">
        <f>患者1!AU21</f>
        <v>0</v>
      </c>
      <c r="AV21" s="39" t="b">
        <f>患者1!AV21</f>
        <v>0</v>
      </c>
      <c r="AW21" s="41" t="str">
        <f t="shared" si="6"/>
        <v/>
      </c>
      <c r="AY21" s="39"/>
      <c r="AZ21" s="39">
        <f t="shared" si="8"/>
        <v>1</v>
      </c>
      <c r="BA21" s="39">
        <f t="shared" si="8"/>
        <v>1</v>
      </c>
      <c r="BB21" s="39" t="s">
        <v>38</v>
      </c>
      <c r="BK21" s="57" t="s">
        <v>43</v>
      </c>
    </row>
    <row r="22" spans="1:63" s="41" customFormat="1" ht="22.5" customHeight="1" x14ac:dyDescent="0.15">
      <c r="A22" s="58">
        <v>9</v>
      </c>
      <c r="B22" s="48"/>
      <c r="C22" s="21" t="str">
        <f>IF(患者1!AN22&lt;&gt;TRUE,患者1!C22,"")</f>
        <v/>
      </c>
      <c r="D22" s="22" t="str">
        <f>IF(患者1!AN22&lt;&gt;TRUE,患者1!D22,"")</f>
        <v/>
      </c>
      <c r="E22" s="23" t="s">
        <v>35</v>
      </c>
      <c r="F22" s="24" t="str">
        <f>IF(患者1!AN22&lt;&gt;TRUE,患者1!F22,"")</f>
        <v/>
      </c>
      <c r="G22" s="25"/>
      <c r="H22" s="96" t="str">
        <f>IF(患者1!AN22&lt;&gt;TRUE,患者1!H22,"")</f>
        <v/>
      </c>
      <c r="I22" s="97"/>
      <c r="J22" s="98"/>
      <c r="K22" s="99"/>
      <c r="L22" s="99"/>
      <c r="M22" s="99"/>
      <c r="N22" s="100"/>
      <c r="O22" s="98"/>
      <c r="P22" s="100"/>
      <c r="Q22" s="27"/>
      <c r="R22" s="27"/>
      <c r="S22" s="27"/>
      <c r="T22" s="27"/>
      <c r="U22" s="27"/>
      <c r="V22" s="27"/>
      <c r="W22" s="27"/>
      <c r="X22" s="27"/>
      <c r="Y22" s="27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 t="b">
        <f t="shared" si="4"/>
        <v>0</v>
      </c>
      <c r="AO22" s="41" t="b">
        <f t="shared" si="5"/>
        <v>0</v>
      </c>
      <c r="AR22" s="41" t="b">
        <f t="shared" si="3"/>
        <v>0</v>
      </c>
      <c r="AU22" s="39" t="b">
        <f>患者1!AU22</f>
        <v>0</v>
      </c>
      <c r="AV22" s="39" t="b">
        <f>患者1!AV22</f>
        <v>0</v>
      </c>
      <c r="AW22" s="41" t="str">
        <f t="shared" si="6"/>
        <v/>
      </c>
      <c r="AY22" s="39"/>
      <c r="AZ22" s="39">
        <f t="shared" si="8"/>
        <v>1</v>
      </c>
      <c r="BA22" s="39">
        <f t="shared" si="8"/>
        <v>1</v>
      </c>
      <c r="BB22" s="39" t="s">
        <v>38</v>
      </c>
      <c r="BK22" s="57" t="s">
        <v>43</v>
      </c>
    </row>
    <row r="23" spans="1:63" s="41" customFormat="1" ht="22.5" customHeight="1" x14ac:dyDescent="0.15">
      <c r="A23" s="58">
        <v>10</v>
      </c>
      <c r="B23" s="48"/>
      <c r="C23" s="21" t="str">
        <f>IF(患者1!AN23&lt;&gt;TRUE,患者1!C23,"")</f>
        <v/>
      </c>
      <c r="D23" s="22" t="str">
        <f>IF(患者1!AN23&lt;&gt;TRUE,患者1!D23,"")</f>
        <v/>
      </c>
      <c r="E23" s="23" t="s">
        <v>35</v>
      </c>
      <c r="F23" s="24" t="str">
        <f>IF(患者1!AN23&lt;&gt;TRUE,患者1!F23,"")</f>
        <v/>
      </c>
      <c r="G23" s="25"/>
      <c r="H23" s="96" t="str">
        <f>IF(患者1!AN23&lt;&gt;TRUE,患者1!H23,"")</f>
        <v/>
      </c>
      <c r="I23" s="97"/>
      <c r="J23" s="98"/>
      <c r="K23" s="99"/>
      <c r="L23" s="99"/>
      <c r="M23" s="99"/>
      <c r="N23" s="100"/>
      <c r="O23" s="98"/>
      <c r="P23" s="100"/>
      <c r="Q23" s="27"/>
      <c r="R23" s="59" t="s">
        <v>44</v>
      </c>
      <c r="S23" s="27"/>
      <c r="T23" s="27"/>
      <c r="U23" s="27"/>
      <c r="V23" s="27"/>
      <c r="W23" s="27"/>
      <c r="X23" s="27"/>
      <c r="Y23" s="27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 t="b">
        <f t="shared" si="4"/>
        <v>0</v>
      </c>
      <c r="AO23" s="41" t="b">
        <f t="shared" si="5"/>
        <v>0</v>
      </c>
      <c r="AR23" s="41" t="b">
        <f t="shared" si="3"/>
        <v>0</v>
      </c>
      <c r="AU23" s="39" t="b">
        <f>患者1!AU23</f>
        <v>0</v>
      </c>
      <c r="AV23" s="39" t="b">
        <f>患者1!AV23</f>
        <v>0</v>
      </c>
      <c r="AW23" s="41" t="str">
        <f t="shared" si="6"/>
        <v/>
      </c>
      <c r="AY23" s="39"/>
      <c r="AZ23" s="39">
        <f t="shared" si="8"/>
        <v>1</v>
      </c>
      <c r="BA23" s="39">
        <f t="shared" si="8"/>
        <v>1</v>
      </c>
      <c r="BB23" s="39" t="s">
        <v>38</v>
      </c>
      <c r="BK23" s="57" t="s">
        <v>43</v>
      </c>
    </row>
    <row r="24" spans="1:63" s="41" customFormat="1" ht="22.5" customHeight="1" x14ac:dyDescent="0.15">
      <c r="A24" s="58">
        <v>11</v>
      </c>
      <c r="B24" s="48"/>
      <c r="C24" s="21" t="str">
        <f>IF(患者1!AN24&lt;&gt;TRUE,患者1!C24,"")</f>
        <v/>
      </c>
      <c r="D24" s="22" t="str">
        <f>IF(患者1!AN24&lt;&gt;TRUE,患者1!D24,"")</f>
        <v/>
      </c>
      <c r="E24" s="23" t="s">
        <v>35</v>
      </c>
      <c r="F24" s="24" t="str">
        <f>IF(患者1!AN24&lt;&gt;TRUE,患者1!F24,"")</f>
        <v/>
      </c>
      <c r="G24" s="25"/>
      <c r="H24" s="96" t="str">
        <f>IF(患者1!AN24&lt;&gt;TRUE,患者1!H24,"")</f>
        <v/>
      </c>
      <c r="I24" s="97"/>
      <c r="J24" s="98"/>
      <c r="K24" s="99"/>
      <c r="L24" s="99"/>
      <c r="M24" s="99"/>
      <c r="N24" s="100"/>
      <c r="O24" s="98"/>
      <c r="P24" s="100"/>
      <c r="Q24" s="27"/>
      <c r="R24" s="27"/>
      <c r="S24" s="27"/>
      <c r="T24" s="27"/>
      <c r="U24" s="27"/>
      <c r="V24" s="27"/>
      <c r="W24" s="27"/>
      <c r="X24" s="27"/>
      <c r="Y24" s="27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 t="b">
        <f t="shared" si="4"/>
        <v>0</v>
      </c>
      <c r="AO24" s="41" t="b">
        <f t="shared" si="5"/>
        <v>0</v>
      </c>
      <c r="AR24" s="41" t="b">
        <f t="shared" si="3"/>
        <v>0</v>
      </c>
      <c r="AU24" s="39" t="b">
        <f>患者1!AU24</f>
        <v>0</v>
      </c>
      <c r="AV24" s="39" t="b">
        <f>患者1!AV24</f>
        <v>0</v>
      </c>
      <c r="AW24" s="41" t="str">
        <f t="shared" si="6"/>
        <v/>
      </c>
      <c r="AY24" s="39"/>
      <c r="AZ24" s="39">
        <f t="shared" si="8"/>
        <v>1</v>
      </c>
      <c r="BA24" s="39">
        <f t="shared" si="8"/>
        <v>1</v>
      </c>
      <c r="BB24" s="39" t="s">
        <v>38</v>
      </c>
      <c r="BK24" s="57" t="s">
        <v>43</v>
      </c>
    </row>
    <row r="25" spans="1:63" s="41" customFormat="1" ht="22.5" customHeight="1" x14ac:dyDescent="0.15">
      <c r="A25" s="58">
        <v>12</v>
      </c>
      <c r="B25" s="48"/>
      <c r="C25" s="21" t="str">
        <f>IF(患者1!AN25&lt;&gt;TRUE,患者1!C25,"")</f>
        <v/>
      </c>
      <c r="D25" s="22" t="str">
        <f>IF(患者1!AN25&lt;&gt;TRUE,患者1!D25,"")</f>
        <v/>
      </c>
      <c r="E25" s="23" t="s">
        <v>35</v>
      </c>
      <c r="F25" s="24" t="str">
        <f>IF(患者1!AN25&lt;&gt;TRUE,患者1!F25,"")</f>
        <v/>
      </c>
      <c r="G25" s="25"/>
      <c r="H25" s="96" t="str">
        <f>IF(患者1!AN25&lt;&gt;TRUE,患者1!H25,"")</f>
        <v/>
      </c>
      <c r="I25" s="97"/>
      <c r="J25" s="98"/>
      <c r="K25" s="99"/>
      <c r="L25" s="99"/>
      <c r="M25" s="99"/>
      <c r="N25" s="100"/>
      <c r="O25" s="98"/>
      <c r="P25" s="100"/>
      <c r="Q25" s="27"/>
      <c r="R25" s="27"/>
      <c r="S25" s="27"/>
      <c r="T25" s="27"/>
      <c r="U25" s="27"/>
      <c r="V25" s="27"/>
      <c r="W25" s="27"/>
      <c r="X25" s="27"/>
      <c r="Y25" s="27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 t="b">
        <f t="shared" si="4"/>
        <v>0</v>
      </c>
      <c r="AO25" s="41" t="b">
        <f t="shared" si="5"/>
        <v>0</v>
      </c>
      <c r="AR25" s="41" t="b">
        <f t="shared" si="3"/>
        <v>0</v>
      </c>
      <c r="AU25" s="39" t="b">
        <f>患者1!AU25</f>
        <v>0</v>
      </c>
      <c r="AV25" s="39" t="b">
        <f>患者1!AV25</f>
        <v>0</v>
      </c>
      <c r="AW25" s="41" t="str">
        <f t="shared" si="6"/>
        <v/>
      </c>
      <c r="AY25" s="39"/>
      <c r="AZ25" s="39">
        <f t="shared" si="8"/>
        <v>1</v>
      </c>
      <c r="BA25" s="39">
        <f t="shared" si="8"/>
        <v>1</v>
      </c>
      <c r="BB25" s="39" t="s">
        <v>38</v>
      </c>
      <c r="BK25" s="57" t="s">
        <v>43</v>
      </c>
    </row>
    <row r="26" spans="1:63" s="41" customFormat="1" ht="22.5" customHeight="1" x14ac:dyDescent="0.15">
      <c r="A26" s="58">
        <v>13</v>
      </c>
      <c r="B26" s="48"/>
      <c r="C26" s="21" t="str">
        <f>IF(患者1!AN26&lt;&gt;TRUE,患者1!C26,"")</f>
        <v/>
      </c>
      <c r="D26" s="22" t="str">
        <f>IF(患者1!AN26&lt;&gt;TRUE,患者1!D26,"")</f>
        <v/>
      </c>
      <c r="E26" s="23" t="s">
        <v>35</v>
      </c>
      <c r="F26" s="24" t="str">
        <f>IF(患者1!AN26&lt;&gt;TRUE,患者1!F26,"")</f>
        <v/>
      </c>
      <c r="G26" s="25"/>
      <c r="H26" s="96" t="str">
        <f>IF(患者1!AN26&lt;&gt;TRUE,患者1!H26,"")</f>
        <v/>
      </c>
      <c r="I26" s="97"/>
      <c r="J26" s="98"/>
      <c r="K26" s="99"/>
      <c r="L26" s="99"/>
      <c r="M26" s="99"/>
      <c r="N26" s="100"/>
      <c r="O26" s="98"/>
      <c r="P26" s="100"/>
      <c r="Q26" s="27"/>
      <c r="R26" s="27"/>
      <c r="S26" s="27"/>
      <c r="T26" s="27"/>
      <c r="U26" s="27"/>
      <c r="V26" s="27"/>
      <c r="W26" s="27"/>
      <c r="X26" s="27"/>
      <c r="Y26" s="27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 t="b">
        <f t="shared" si="4"/>
        <v>0</v>
      </c>
      <c r="AO26" s="41" t="b">
        <f t="shared" si="5"/>
        <v>0</v>
      </c>
      <c r="AR26" s="41" t="b">
        <f t="shared" si="3"/>
        <v>0</v>
      </c>
      <c r="AU26" s="39" t="b">
        <f>患者1!AU26</f>
        <v>0</v>
      </c>
      <c r="AV26" s="39" t="b">
        <f>患者1!AV26</f>
        <v>0</v>
      </c>
      <c r="AW26" s="41" t="str">
        <f t="shared" si="6"/>
        <v/>
      </c>
      <c r="AY26" s="39"/>
      <c r="AZ26" s="39">
        <f t="shared" si="8"/>
        <v>1</v>
      </c>
      <c r="BA26" s="39">
        <f t="shared" si="8"/>
        <v>1</v>
      </c>
      <c r="BB26" s="39" t="s">
        <v>38</v>
      </c>
      <c r="BK26" s="57" t="s">
        <v>43</v>
      </c>
    </row>
    <row r="27" spans="1:63" s="41" customFormat="1" ht="22.5" customHeight="1" x14ac:dyDescent="0.15">
      <c r="A27" s="58">
        <v>14</v>
      </c>
      <c r="B27" s="48"/>
      <c r="C27" s="21" t="str">
        <f>IF(患者1!AN27&lt;&gt;TRUE,患者1!C27,"")</f>
        <v/>
      </c>
      <c r="D27" s="22" t="str">
        <f>IF(患者1!AN27&lt;&gt;TRUE,患者1!D27,"")</f>
        <v/>
      </c>
      <c r="E27" s="23" t="s">
        <v>35</v>
      </c>
      <c r="F27" s="24" t="str">
        <f>IF(患者1!AN27&lt;&gt;TRUE,患者1!F27,"")</f>
        <v/>
      </c>
      <c r="G27" s="25"/>
      <c r="H27" s="96" t="str">
        <f>IF(患者1!AN27&lt;&gt;TRUE,患者1!H27,"")</f>
        <v/>
      </c>
      <c r="I27" s="97"/>
      <c r="J27" s="98"/>
      <c r="K27" s="99"/>
      <c r="L27" s="99"/>
      <c r="M27" s="99"/>
      <c r="N27" s="100"/>
      <c r="O27" s="98"/>
      <c r="P27" s="100"/>
      <c r="Q27" s="27"/>
      <c r="R27" s="27"/>
      <c r="S27" s="27"/>
      <c r="T27" s="27"/>
      <c r="U27" s="27"/>
      <c r="V27" s="27"/>
      <c r="W27" s="27"/>
      <c r="X27" s="27"/>
      <c r="Y27" s="27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 t="b">
        <f t="shared" si="4"/>
        <v>0</v>
      </c>
      <c r="AO27" s="41" t="b">
        <f t="shared" si="5"/>
        <v>0</v>
      </c>
      <c r="AR27" s="41" t="b">
        <f t="shared" si="3"/>
        <v>0</v>
      </c>
      <c r="AU27" s="39" t="b">
        <f>患者1!AU27</f>
        <v>0</v>
      </c>
      <c r="AV27" s="39" t="b">
        <f>患者1!AV27</f>
        <v>0</v>
      </c>
      <c r="AW27" s="41" t="str">
        <f t="shared" si="6"/>
        <v/>
      </c>
      <c r="AY27" s="39"/>
      <c r="AZ27" s="39">
        <f t="shared" si="8"/>
        <v>1</v>
      </c>
      <c r="BA27" s="39">
        <f t="shared" si="8"/>
        <v>1</v>
      </c>
      <c r="BB27" s="39" t="s">
        <v>38</v>
      </c>
      <c r="BK27" s="57" t="s">
        <v>43</v>
      </c>
    </row>
    <row r="28" spans="1:63" s="41" customFormat="1" ht="22.5" customHeight="1" x14ac:dyDescent="0.15">
      <c r="A28" s="58">
        <v>15</v>
      </c>
      <c r="B28" s="48"/>
      <c r="C28" s="21" t="str">
        <f>IF(患者1!AN28&lt;&gt;TRUE,患者1!C28,"")</f>
        <v/>
      </c>
      <c r="D28" s="22" t="str">
        <f>IF(患者1!AN28&lt;&gt;TRUE,患者1!D28,"")</f>
        <v/>
      </c>
      <c r="E28" s="23" t="s">
        <v>35</v>
      </c>
      <c r="F28" s="24" t="str">
        <f>IF(患者1!AN28&lt;&gt;TRUE,患者1!F28,"")</f>
        <v/>
      </c>
      <c r="G28" s="25"/>
      <c r="H28" s="96" t="str">
        <f>IF(患者1!AN28&lt;&gt;TRUE,患者1!H28,"")</f>
        <v/>
      </c>
      <c r="I28" s="97"/>
      <c r="J28" s="98"/>
      <c r="K28" s="99"/>
      <c r="L28" s="99"/>
      <c r="M28" s="99"/>
      <c r="N28" s="100"/>
      <c r="O28" s="98"/>
      <c r="P28" s="100"/>
      <c r="Q28" s="27"/>
      <c r="R28" s="27"/>
      <c r="S28" s="27"/>
      <c r="T28" s="27"/>
      <c r="U28" s="27"/>
      <c r="V28" s="27"/>
      <c r="W28" s="27"/>
      <c r="X28" s="27"/>
      <c r="Y28" s="27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 t="b">
        <f t="shared" si="4"/>
        <v>0</v>
      </c>
      <c r="AO28" s="41" t="b">
        <f t="shared" si="5"/>
        <v>0</v>
      </c>
      <c r="AR28" s="41" t="b">
        <f t="shared" si="3"/>
        <v>0</v>
      </c>
      <c r="AU28" s="39" t="b">
        <f>患者1!AU28</f>
        <v>0</v>
      </c>
      <c r="AV28" s="39" t="b">
        <f>患者1!AV28</f>
        <v>0</v>
      </c>
      <c r="AW28" s="41" t="str">
        <f t="shared" si="6"/>
        <v/>
      </c>
      <c r="AY28" s="39"/>
      <c r="AZ28" s="39">
        <f t="shared" si="8"/>
        <v>1</v>
      </c>
      <c r="BA28" s="39">
        <f t="shared" si="8"/>
        <v>1</v>
      </c>
      <c r="BB28" s="39" t="s">
        <v>38</v>
      </c>
      <c r="BK28" s="57" t="s">
        <v>43</v>
      </c>
    </row>
    <row r="29" spans="1:63" s="41" customFormat="1" ht="22.5" customHeight="1" x14ac:dyDescent="0.15">
      <c r="A29" s="58">
        <v>16</v>
      </c>
      <c r="B29" s="48"/>
      <c r="C29" s="21" t="str">
        <f>IF(患者1!AN29&lt;&gt;TRUE,患者1!C29,"")</f>
        <v/>
      </c>
      <c r="D29" s="22" t="str">
        <f>IF(患者1!AN29&lt;&gt;TRUE,患者1!D29,"")</f>
        <v/>
      </c>
      <c r="E29" s="23" t="s">
        <v>35</v>
      </c>
      <c r="F29" s="24" t="str">
        <f>IF(患者1!AN29&lt;&gt;TRUE,患者1!F29,"")</f>
        <v/>
      </c>
      <c r="G29" s="25"/>
      <c r="H29" s="96" t="str">
        <f>IF(患者1!AN29&lt;&gt;TRUE,患者1!H29,"")</f>
        <v/>
      </c>
      <c r="I29" s="97"/>
      <c r="J29" s="98"/>
      <c r="K29" s="99"/>
      <c r="L29" s="99"/>
      <c r="M29" s="99"/>
      <c r="N29" s="100"/>
      <c r="O29" s="98"/>
      <c r="P29" s="100"/>
      <c r="Q29" s="27"/>
      <c r="R29" s="27"/>
      <c r="S29" s="27"/>
      <c r="T29" s="27"/>
      <c r="U29" s="27"/>
      <c r="V29" s="27"/>
      <c r="W29" s="27"/>
      <c r="X29" s="27"/>
      <c r="Y29" s="27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 t="b">
        <f t="shared" si="4"/>
        <v>0</v>
      </c>
      <c r="AO29" s="41" t="b">
        <f t="shared" si="5"/>
        <v>0</v>
      </c>
      <c r="AR29" s="41" t="b">
        <f t="shared" si="3"/>
        <v>0</v>
      </c>
      <c r="AU29" s="39" t="b">
        <f>患者1!AU29</f>
        <v>0</v>
      </c>
      <c r="AV29" s="39" t="b">
        <f>患者1!AV29</f>
        <v>0</v>
      </c>
      <c r="AW29" s="41" t="str">
        <f t="shared" si="6"/>
        <v/>
      </c>
      <c r="AY29" s="39"/>
      <c r="AZ29" s="39">
        <f t="shared" si="8"/>
        <v>1</v>
      </c>
      <c r="BA29" s="39">
        <f t="shared" si="8"/>
        <v>1</v>
      </c>
      <c r="BB29" s="39" t="s">
        <v>38</v>
      </c>
      <c r="BK29" s="57" t="s">
        <v>43</v>
      </c>
    </row>
    <row r="30" spans="1:63" s="41" customFormat="1" ht="22.5" customHeight="1" x14ac:dyDescent="0.15">
      <c r="A30" s="58">
        <v>17</v>
      </c>
      <c r="B30" s="48"/>
      <c r="C30" s="21" t="str">
        <f>IF(患者1!AN30&lt;&gt;TRUE,患者1!C30,"")</f>
        <v/>
      </c>
      <c r="D30" s="22" t="str">
        <f>IF(患者1!AN30&lt;&gt;TRUE,患者1!D30,"")</f>
        <v/>
      </c>
      <c r="E30" s="23" t="s">
        <v>35</v>
      </c>
      <c r="F30" s="24" t="str">
        <f>IF(患者1!AN30&lt;&gt;TRUE,患者1!F30,"")</f>
        <v/>
      </c>
      <c r="G30" s="25"/>
      <c r="H30" s="96" t="str">
        <f>IF(患者1!AN30&lt;&gt;TRUE,患者1!H30,"")</f>
        <v/>
      </c>
      <c r="I30" s="97"/>
      <c r="J30" s="98"/>
      <c r="K30" s="99"/>
      <c r="L30" s="99"/>
      <c r="M30" s="99"/>
      <c r="N30" s="100"/>
      <c r="O30" s="98"/>
      <c r="P30" s="100"/>
      <c r="Q30" s="27"/>
      <c r="R30" s="27"/>
      <c r="S30" s="27"/>
      <c r="T30" s="27"/>
      <c r="U30" s="27"/>
      <c r="V30" s="27"/>
      <c r="W30" s="27"/>
      <c r="X30" s="27"/>
      <c r="Y30" s="27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 t="b">
        <f t="shared" si="4"/>
        <v>0</v>
      </c>
      <c r="AO30" s="41" t="b">
        <f t="shared" si="5"/>
        <v>0</v>
      </c>
      <c r="AR30" s="41" t="b">
        <f t="shared" si="3"/>
        <v>0</v>
      </c>
      <c r="AU30" s="39" t="b">
        <f>患者1!AU30</f>
        <v>0</v>
      </c>
      <c r="AV30" s="39" t="b">
        <f>患者1!AV30</f>
        <v>0</v>
      </c>
      <c r="AW30" s="41" t="str">
        <f t="shared" si="6"/>
        <v/>
      </c>
      <c r="AY30" s="39"/>
      <c r="AZ30" s="39">
        <f t="shared" si="8"/>
        <v>1</v>
      </c>
      <c r="BA30" s="39">
        <f t="shared" si="8"/>
        <v>1</v>
      </c>
      <c r="BB30" s="39" t="s">
        <v>38</v>
      </c>
      <c r="BK30" s="57" t="s">
        <v>43</v>
      </c>
    </row>
    <row r="31" spans="1:63" s="41" customFormat="1" ht="22.5" customHeight="1" x14ac:dyDescent="0.15">
      <c r="A31" s="58">
        <v>18</v>
      </c>
      <c r="B31" s="48"/>
      <c r="C31" s="21" t="str">
        <f>IF(患者1!AN31&lt;&gt;TRUE,患者1!C31,"")</f>
        <v/>
      </c>
      <c r="D31" s="22" t="str">
        <f>IF(患者1!AN31&lt;&gt;TRUE,患者1!D31,"")</f>
        <v/>
      </c>
      <c r="E31" s="23" t="s">
        <v>35</v>
      </c>
      <c r="F31" s="24" t="str">
        <f>IF(患者1!AN31&lt;&gt;TRUE,患者1!F31,"")</f>
        <v/>
      </c>
      <c r="G31" s="25"/>
      <c r="H31" s="96" t="str">
        <f>IF(患者1!AN31&lt;&gt;TRUE,患者1!H31,"")</f>
        <v/>
      </c>
      <c r="I31" s="97"/>
      <c r="J31" s="98"/>
      <c r="K31" s="99"/>
      <c r="L31" s="99"/>
      <c r="M31" s="99"/>
      <c r="N31" s="100"/>
      <c r="O31" s="98"/>
      <c r="P31" s="100"/>
      <c r="Q31" s="27"/>
      <c r="R31" s="27"/>
      <c r="S31" s="27"/>
      <c r="T31" s="27"/>
      <c r="U31" s="27"/>
      <c r="V31" s="27"/>
      <c r="W31" s="27"/>
      <c r="X31" s="27"/>
      <c r="Y31" s="27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 t="b">
        <f t="shared" si="4"/>
        <v>0</v>
      </c>
      <c r="AO31" s="41" t="b">
        <f t="shared" si="5"/>
        <v>0</v>
      </c>
      <c r="AR31" s="41" t="b">
        <f t="shared" si="3"/>
        <v>0</v>
      </c>
      <c r="AU31" s="39" t="b">
        <f>患者1!AU31</f>
        <v>0</v>
      </c>
      <c r="AV31" s="39" t="b">
        <f>患者1!AV31</f>
        <v>0</v>
      </c>
      <c r="AW31" s="41" t="str">
        <f t="shared" si="6"/>
        <v/>
      </c>
      <c r="AY31" s="39"/>
      <c r="AZ31" s="39">
        <f t="shared" si="8"/>
        <v>1</v>
      </c>
      <c r="BA31" s="39">
        <f t="shared" si="8"/>
        <v>1</v>
      </c>
      <c r="BB31" s="39" t="s">
        <v>38</v>
      </c>
      <c r="BK31" s="57" t="s">
        <v>43</v>
      </c>
    </row>
    <row r="32" spans="1:63" s="41" customFormat="1" ht="22.5" customHeight="1" x14ac:dyDescent="0.15">
      <c r="A32" s="58">
        <v>19</v>
      </c>
      <c r="B32" s="48"/>
      <c r="C32" s="21" t="str">
        <f>IF(患者1!AN32&lt;&gt;TRUE,患者1!C32,"")</f>
        <v/>
      </c>
      <c r="D32" s="22" t="str">
        <f>IF(患者1!AN32&lt;&gt;TRUE,患者1!D32,"")</f>
        <v/>
      </c>
      <c r="E32" s="23" t="s">
        <v>35</v>
      </c>
      <c r="F32" s="24" t="str">
        <f>IF(患者1!AN32&lt;&gt;TRUE,患者1!F32,"")</f>
        <v/>
      </c>
      <c r="G32" s="25"/>
      <c r="H32" s="96" t="str">
        <f>IF(患者1!AN32&lt;&gt;TRUE,患者1!H32,"")</f>
        <v/>
      </c>
      <c r="I32" s="97"/>
      <c r="J32" s="98"/>
      <c r="K32" s="99"/>
      <c r="L32" s="99"/>
      <c r="M32" s="99"/>
      <c r="N32" s="100"/>
      <c r="O32" s="98"/>
      <c r="P32" s="100"/>
      <c r="Q32" s="27"/>
      <c r="R32" s="27"/>
      <c r="S32" s="27"/>
      <c r="T32" s="27"/>
      <c r="U32" s="27"/>
      <c r="V32" s="27"/>
      <c r="W32" s="27"/>
      <c r="X32" s="27"/>
      <c r="Y32" s="27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 t="b">
        <f t="shared" si="4"/>
        <v>0</v>
      </c>
      <c r="AO32" s="41" t="b">
        <f t="shared" si="5"/>
        <v>0</v>
      </c>
      <c r="AR32" s="41" t="b">
        <f t="shared" si="3"/>
        <v>0</v>
      </c>
      <c r="AU32" s="39" t="b">
        <f>患者1!AU32</f>
        <v>0</v>
      </c>
      <c r="AV32" s="39" t="b">
        <f>患者1!AV32</f>
        <v>0</v>
      </c>
      <c r="AW32" s="41" t="str">
        <f t="shared" si="6"/>
        <v/>
      </c>
      <c r="AY32" s="39"/>
      <c r="AZ32" s="39">
        <f t="shared" si="8"/>
        <v>1</v>
      </c>
      <c r="BA32" s="39">
        <f t="shared" si="8"/>
        <v>1</v>
      </c>
      <c r="BB32" s="39" t="s">
        <v>38</v>
      </c>
      <c r="BK32" s="57" t="s">
        <v>43</v>
      </c>
    </row>
    <row r="33" spans="1:63" ht="22.5" customHeight="1" x14ac:dyDescent="0.15">
      <c r="A33" s="58">
        <v>20</v>
      </c>
      <c r="B33" s="48"/>
      <c r="C33" s="21" t="str">
        <f>IF(患者1!AN33&lt;&gt;TRUE,患者1!C33,"")</f>
        <v/>
      </c>
      <c r="D33" s="22" t="str">
        <f>IF(患者1!AN33&lt;&gt;TRUE,患者1!D33,"")</f>
        <v/>
      </c>
      <c r="E33" s="23" t="s">
        <v>35</v>
      </c>
      <c r="F33" s="24" t="str">
        <f>IF(患者1!AN33&lt;&gt;TRUE,患者1!F33,"")</f>
        <v/>
      </c>
      <c r="G33" s="25"/>
      <c r="H33" s="96" t="str">
        <f>IF(患者1!AN33&lt;&gt;TRUE,患者1!H33,"")</f>
        <v/>
      </c>
      <c r="I33" s="97"/>
      <c r="J33" s="98"/>
      <c r="K33" s="99"/>
      <c r="L33" s="99"/>
      <c r="M33" s="99"/>
      <c r="N33" s="100"/>
      <c r="O33" s="98"/>
      <c r="P33" s="100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 t="b">
        <f t="shared" si="4"/>
        <v>0</v>
      </c>
      <c r="AO33" s="41" t="b">
        <f t="shared" si="5"/>
        <v>0</v>
      </c>
      <c r="AR33" s="41" t="b">
        <f t="shared" si="3"/>
        <v>0</v>
      </c>
      <c r="AU33" s="39" t="b">
        <f>患者1!AU33</f>
        <v>0</v>
      </c>
      <c r="AV33" s="39" t="b">
        <f>患者1!AV33</f>
        <v>0</v>
      </c>
      <c r="AW33" s="41" t="str">
        <f t="shared" si="6"/>
        <v/>
      </c>
      <c r="AY33" s="39"/>
      <c r="AZ33" s="39">
        <f t="shared" si="8"/>
        <v>1</v>
      </c>
      <c r="BA33" s="39">
        <f t="shared" si="8"/>
        <v>1</v>
      </c>
      <c r="BK33" s="57" t="s">
        <v>43</v>
      </c>
    </row>
    <row r="34" spans="1:63" ht="30" customHeight="1" x14ac:dyDescent="0.15">
      <c r="C34" s="51" t="s">
        <v>18</v>
      </c>
      <c r="D34" s="52">
        <f>患者1!D34</f>
        <v>0</v>
      </c>
      <c r="E34" s="52" t="s">
        <v>19</v>
      </c>
      <c r="AD34" s="39"/>
      <c r="AE34" s="39"/>
      <c r="AF34" s="39"/>
      <c r="AG34" s="39"/>
      <c r="AH34" s="39"/>
      <c r="AI34" s="39"/>
      <c r="AN34" s="39"/>
      <c r="BK34" s="57" t="s">
        <v>43</v>
      </c>
    </row>
    <row r="35" spans="1:63" ht="27.75" customHeight="1" x14ac:dyDescent="0.15">
      <c r="H35" s="53" t="s">
        <v>20</v>
      </c>
      <c r="I35" s="26">
        <f>患者1!I35</f>
        <v>0</v>
      </c>
      <c r="J35" s="54" t="s">
        <v>21</v>
      </c>
      <c r="Z35" s="101" t="str">
        <f>AF39</f>
        <v/>
      </c>
      <c r="AA35" s="101"/>
      <c r="AB35" s="101"/>
      <c r="AC35" s="101"/>
      <c r="AD35" s="39"/>
      <c r="AE35" s="39"/>
      <c r="AF35" s="39"/>
      <c r="AG35" s="39"/>
      <c r="AH35" s="39"/>
      <c r="AI35" s="39"/>
      <c r="AN35" s="39"/>
      <c r="BK35" s="57" t="s">
        <v>43</v>
      </c>
    </row>
    <row r="36" spans="1:63" x14ac:dyDescent="0.15">
      <c r="R36" s="55"/>
      <c r="Z36" s="101"/>
      <c r="AA36" s="101"/>
      <c r="AB36" s="101"/>
      <c r="AC36" s="101"/>
      <c r="AD36" s="39"/>
      <c r="AE36" s="39"/>
      <c r="AF36" s="39"/>
      <c r="AG36" s="39"/>
      <c r="AH36" s="39"/>
      <c r="AI36" s="39"/>
      <c r="AN36" s="39"/>
      <c r="BK36" s="57" t="s">
        <v>43</v>
      </c>
    </row>
    <row r="37" spans="1:63" ht="13.5" customHeight="1" x14ac:dyDescent="0.15">
      <c r="R37" s="55"/>
      <c r="Z37" s="101"/>
      <c r="AA37" s="101"/>
      <c r="AB37" s="101"/>
      <c r="AC37" s="101"/>
      <c r="AD37" s="39"/>
      <c r="AE37" s="39"/>
      <c r="AF37" s="39" t="str">
        <f>AF2&amp;CHAR(10) &amp; AF3&amp;CHAR(10) &amp; AF4&amp;CHAR(10) &amp; AF5&amp;CHAR(10) &amp; AF6&amp;CHAR(10) &amp; AF9&amp;CHAR(10) &amp; AF10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</v>
      </c>
      <c r="AG37" s="39"/>
      <c r="AH37" s="39"/>
      <c r="AI37" s="39"/>
      <c r="AN37" s="39"/>
      <c r="BK37" s="57" t="s">
        <v>43</v>
      </c>
    </row>
    <row r="38" spans="1:63" ht="13.5" customHeight="1" x14ac:dyDescent="0.15">
      <c r="R38" s="55"/>
      <c r="Z38" s="101"/>
      <c r="AA38" s="101"/>
      <c r="AB38" s="101"/>
      <c r="AC38" s="101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Y38" s="39"/>
      <c r="AZ38" s="39"/>
      <c r="BA38" s="39"/>
      <c r="BB38" s="39"/>
      <c r="BC38" s="39"/>
      <c r="BD38" s="39"/>
      <c r="BE38" s="39"/>
      <c r="BG38" s="39"/>
      <c r="BH38" s="39"/>
      <c r="BI38" s="39"/>
      <c r="BJ38" s="39"/>
      <c r="BK38" s="57" t="s">
        <v>43</v>
      </c>
    </row>
    <row r="39" spans="1:63" ht="13.5" customHeight="1" x14ac:dyDescent="0.15">
      <c r="R39" s="55"/>
      <c r="Z39" s="101"/>
      <c r="AA39" s="101"/>
      <c r="AB39" s="101"/>
      <c r="AC39" s="101"/>
      <c r="AD39" s="39"/>
      <c r="AE39" s="39"/>
      <c r="AF39" s="39" t="str">
        <f>患者1!AF39</f>
        <v/>
      </c>
      <c r="AG39" s="39" t="str">
        <f>患者1!AG39</f>
        <v/>
      </c>
      <c r="AH39" s="39" t="str">
        <f>患者1!AH39</f>
        <v/>
      </c>
      <c r="AI39" s="39" t="str">
        <f>患者1!AI39</f>
        <v/>
      </c>
      <c r="AN39" s="39"/>
      <c r="AY39" s="39"/>
      <c r="AZ39" s="39"/>
      <c r="BA39" s="39"/>
      <c r="BB39" s="39"/>
      <c r="BC39" s="39"/>
      <c r="BD39" s="39"/>
      <c r="BE39" s="39"/>
      <c r="BG39" s="39"/>
      <c r="BH39" s="39"/>
      <c r="BI39" s="39"/>
      <c r="BJ39" s="39"/>
      <c r="BK39" s="57" t="s">
        <v>43</v>
      </c>
    </row>
    <row r="40" spans="1:63" ht="13.5" customHeight="1" x14ac:dyDescent="0.15">
      <c r="R40" s="55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Y40" s="39"/>
      <c r="AZ40" s="39"/>
      <c r="BA40" s="39"/>
      <c r="BB40" s="39"/>
      <c r="BC40" s="39"/>
      <c r="BD40" s="39"/>
      <c r="BE40" s="39"/>
      <c r="BG40" s="39"/>
      <c r="BH40" s="39"/>
      <c r="BI40" s="39"/>
      <c r="BJ40" s="39"/>
      <c r="BK40" s="57" t="s">
        <v>43</v>
      </c>
    </row>
    <row r="41" spans="1:63" ht="13.5" customHeight="1" x14ac:dyDescent="0.15">
      <c r="R41" s="55"/>
      <c r="AA41" s="39"/>
      <c r="AD41" s="39"/>
      <c r="AE41" s="39"/>
      <c r="AF41" s="39" t="str">
        <f>AF12&amp;AF39</f>
        <v>※「患者氏名（同一建物居住者）」　</v>
      </c>
      <c r="AG41" s="39" t="str">
        <f t="shared" ref="AG41:AI41" si="9">AG12&amp;AG39</f>
        <v>※「診療時間（開始時刻及び終了時間）」　</v>
      </c>
      <c r="AH41" s="39" t="str">
        <f t="shared" si="9"/>
        <v>※「診療場所」　</v>
      </c>
      <c r="AI41" s="39" t="str">
        <f t="shared" si="9"/>
        <v>※「在宅訪問診療料２、往診料」　</v>
      </c>
      <c r="AN41" s="39"/>
      <c r="AY41" s="39"/>
      <c r="AZ41" s="39"/>
      <c r="BA41" s="39"/>
      <c r="BB41" s="39"/>
      <c r="BC41" s="39"/>
      <c r="BD41" s="39"/>
      <c r="BE41" s="39"/>
      <c r="BG41" s="39"/>
      <c r="BH41" s="39"/>
      <c r="BI41" s="39"/>
      <c r="BJ41" s="39"/>
      <c r="BK41" s="57" t="s">
        <v>43</v>
      </c>
    </row>
    <row r="42" spans="1:63" ht="13.5" customHeight="1" x14ac:dyDescent="0.15">
      <c r="R42" s="55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Y42" s="39"/>
      <c r="AZ42" s="39"/>
      <c r="BA42" s="39"/>
      <c r="BB42" s="39"/>
      <c r="BC42" s="39"/>
      <c r="BD42" s="39"/>
      <c r="BE42" s="39"/>
      <c r="BG42" s="39"/>
      <c r="BH42" s="39"/>
      <c r="BI42" s="39"/>
      <c r="BJ42" s="39"/>
      <c r="BK42" s="57" t="s">
        <v>43</v>
      </c>
    </row>
    <row r="43" spans="1:63" ht="13.5" customHeight="1" x14ac:dyDescent="0.15">
      <c r="R43" s="55"/>
      <c r="Z43" s="41" t="str">
        <f>"※「診療人数合計」　"&amp;D34&amp;"人　"</f>
        <v>※「診療人数合計」　0人　</v>
      </c>
      <c r="AA43" s="41" t="str">
        <f>"※「主治医氏名」　"&amp;I35&amp;"　"</f>
        <v>※「主治医氏名」　0　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Y43" s="39"/>
      <c r="AZ43" s="39"/>
      <c r="BA43" s="39"/>
      <c r="BB43" s="39"/>
      <c r="BC43" s="39"/>
      <c r="BD43" s="39"/>
      <c r="BE43" s="39"/>
      <c r="BG43" s="39"/>
      <c r="BH43" s="39"/>
      <c r="BI43" s="39"/>
      <c r="BJ43" s="39"/>
      <c r="BK43" s="57" t="s">
        <v>43</v>
      </c>
    </row>
    <row r="44" spans="1:63" ht="13.5" customHeight="1" x14ac:dyDescent="0.15">
      <c r="R44" s="55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Y44" s="39"/>
      <c r="AZ44" s="39"/>
      <c r="BA44" s="39"/>
      <c r="BB44" s="39"/>
      <c r="BC44" s="39"/>
      <c r="BD44" s="39"/>
      <c r="BE44" s="39"/>
      <c r="BG44" s="39"/>
      <c r="BH44" s="39"/>
      <c r="BI44" s="39"/>
      <c r="BJ44" s="39"/>
      <c r="BK44" s="57" t="s">
        <v>43</v>
      </c>
    </row>
    <row r="45" spans="1:63" ht="13.5" customHeight="1" x14ac:dyDescent="0.15">
      <c r="R45" s="55"/>
      <c r="Z45" s="41" t="str">
        <f>Z43&amp;CHAR(10) &amp; AA43</f>
        <v>※「診療人数合計」　0人　
※「主治医氏名」　0　</v>
      </c>
      <c r="AA45" s="39"/>
      <c r="AB45" s="39"/>
      <c r="AC45" s="39"/>
      <c r="AD45" s="39"/>
      <c r="AE45" s="39"/>
      <c r="AF45" s="39" t="str">
        <f>DBCS(Z45)</f>
        <v>※「診療人数合計」　０人　
※「主治医氏名」　０　</v>
      </c>
      <c r="AG45" s="39"/>
      <c r="AH45" s="39"/>
      <c r="AI45" s="39"/>
      <c r="AJ45" s="39"/>
      <c r="AK45" s="39"/>
      <c r="AL45" s="39"/>
      <c r="AM45" s="39"/>
      <c r="AN45" s="39"/>
      <c r="AY45" s="39"/>
      <c r="AZ45" s="39"/>
      <c r="BA45" s="39"/>
      <c r="BB45" s="39"/>
      <c r="BC45" s="39"/>
      <c r="BD45" s="39"/>
      <c r="BE45" s="39"/>
      <c r="BG45" s="39"/>
      <c r="BH45" s="39"/>
      <c r="BI45" s="39"/>
      <c r="BJ45" s="39"/>
      <c r="BK45" s="57" t="s">
        <v>43</v>
      </c>
    </row>
    <row r="46" spans="1:63" ht="13.5" customHeight="1" x14ac:dyDescent="0.15">
      <c r="R46" s="55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Y46" s="39"/>
      <c r="AZ46" s="39"/>
      <c r="BA46" s="39"/>
      <c r="BB46" s="39"/>
      <c r="BC46" s="39"/>
      <c r="BD46" s="39"/>
      <c r="BE46" s="39"/>
      <c r="BG46" s="39"/>
      <c r="BH46" s="39"/>
      <c r="BI46" s="39"/>
      <c r="BJ46" s="39"/>
      <c r="BK46" s="57" t="s">
        <v>43</v>
      </c>
    </row>
    <row r="47" spans="1:63" ht="13.5" customHeight="1" x14ac:dyDescent="0.15">
      <c r="R47" s="55"/>
      <c r="Z47" s="39"/>
      <c r="AA47" s="39"/>
      <c r="AB47" s="39"/>
      <c r="AC47" s="39"/>
      <c r="AD47" s="39"/>
      <c r="AE47" s="39"/>
      <c r="AF47" s="39" t="str">
        <f>AF37&amp;CHAR(10) &amp;AF41&amp;CHAR(10) &amp;AG41&amp;CHAR(10) &amp;AH41&amp;CHAR(10) &amp;AI41&amp;CHAR(10) &amp;AF45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AG47" s="39"/>
      <c r="AH47" s="39"/>
      <c r="AI47" s="39"/>
      <c r="AJ47" s="39"/>
      <c r="AK47" s="39"/>
      <c r="AL47" s="39"/>
      <c r="AM47" s="39"/>
      <c r="AN47" s="39"/>
      <c r="AY47" s="39"/>
      <c r="AZ47" s="39"/>
      <c r="BA47" s="39"/>
      <c r="BB47" s="39"/>
      <c r="BC47" s="39"/>
      <c r="BD47" s="39"/>
      <c r="BE47" s="39"/>
      <c r="BG47" s="39"/>
      <c r="BH47" s="39"/>
      <c r="BI47" s="39"/>
      <c r="BJ47" s="39"/>
      <c r="BK47" s="57" t="s">
        <v>43</v>
      </c>
    </row>
    <row r="48" spans="1:63" ht="13.5" customHeight="1" x14ac:dyDescent="0.15">
      <c r="R48" s="55"/>
      <c r="AY48" s="39"/>
      <c r="AZ48" s="39"/>
      <c r="BA48" s="39"/>
      <c r="BB48" s="39"/>
      <c r="BC48" s="39"/>
      <c r="BD48" s="39"/>
      <c r="BE48" s="39"/>
      <c r="BG48" s="39"/>
      <c r="BH48" s="39"/>
      <c r="BI48" s="39"/>
      <c r="BJ48" s="39"/>
      <c r="BK48" s="39"/>
    </row>
    <row r="49" spans="18:63" ht="13.5" customHeight="1" x14ac:dyDescent="0.15">
      <c r="R49" s="55"/>
      <c r="AY49" s="39"/>
      <c r="AZ49" s="39"/>
      <c r="BA49" s="39"/>
      <c r="BB49" s="39"/>
      <c r="BC49" s="39"/>
      <c r="BD49" s="39"/>
      <c r="BE49" s="39"/>
      <c r="BG49" s="39"/>
      <c r="BH49" s="39"/>
      <c r="BI49" s="39"/>
      <c r="BJ49" s="39"/>
      <c r="BK49" s="39"/>
    </row>
    <row r="50" spans="18:63" ht="13.5" customHeight="1" x14ac:dyDescent="0.15">
      <c r="R50" s="55"/>
      <c r="AY50" s="39"/>
      <c r="AZ50" s="39"/>
      <c r="BA50" s="39"/>
      <c r="BB50" s="39"/>
      <c r="BC50" s="39"/>
      <c r="BD50" s="39"/>
      <c r="BE50" s="39"/>
      <c r="BG50" s="39"/>
      <c r="BH50" s="39"/>
      <c r="BI50" s="39"/>
      <c r="BJ50" s="39"/>
      <c r="BK50" s="39"/>
    </row>
    <row r="51" spans="18:63" x14ac:dyDescent="0.15">
      <c r="R51" s="55"/>
    </row>
    <row r="52" spans="18:63" x14ac:dyDescent="0.15">
      <c r="R52" s="55"/>
    </row>
    <row r="53" spans="18:63" x14ac:dyDescent="0.15">
      <c r="R53" s="55"/>
    </row>
    <row r="54" spans="18:63" x14ac:dyDescent="0.15">
      <c r="R54" s="55"/>
    </row>
    <row r="55" spans="18:63" x14ac:dyDescent="0.15">
      <c r="R55" s="55"/>
    </row>
    <row r="56" spans="18:63" x14ac:dyDescent="0.15">
      <c r="R56" s="55"/>
    </row>
    <row r="57" spans="18:63" x14ac:dyDescent="0.15">
      <c r="R57" s="55"/>
    </row>
    <row r="58" spans="18:63" x14ac:dyDescent="0.15">
      <c r="R58" s="55"/>
    </row>
  </sheetData>
  <sheetProtection sheet="1" objects="1" scenarios="1"/>
  <mergeCells count="76">
    <mergeCell ref="R3:R19"/>
    <mergeCell ref="E4:G4"/>
    <mergeCell ref="I4:P4"/>
    <mergeCell ref="E5:P5"/>
    <mergeCell ref="D6:P6"/>
    <mergeCell ref="C9:P9"/>
    <mergeCell ref="C12:C13"/>
    <mergeCell ref="D12:F12"/>
    <mergeCell ref="H14:I14"/>
    <mergeCell ref="J14:N14"/>
    <mergeCell ref="O14:P14"/>
    <mergeCell ref="H15:I15"/>
    <mergeCell ref="J15:N15"/>
    <mergeCell ref="O15:P15"/>
    <mergeCell ref="H16:I16"/>
    <mergeCell ref="J16:N16"/>
    <mergeCell ref="C2:P2"/>
    <mergeCell ref="D3:H3"/>
    <mergeCell ref="H12:I13"/>
    <mergeCell ref="J12:N12"/>
    <mergeCell ref="O12:P13"/>
    <mergeCell ref="D13:F13"/>
    <mergeCell ref="J13:N13"/>
    <mergeCell ref="O16:P16"/>
    <mergeCell ref="H17:I17"/>
    <mergeCell ref="J17:N17"/>
    <mergeCell ref="O17:P17"/>
    <mergeCell ref="H18:I18"/>
    <mergeCell ref="J18:N18"/>
    <mergeCell ref="O18:P18"/>
    <mergeCell ref="H19:I19"/>
    <mergeCell ref="J19:N19"/>
    <mergeCell ref="O19:P19"/>
    <mergeCell ref="H20:I20"/>
    <mergeCell ref="J20:N20"/>
    <mergeCell ref="O20:P20"/>
    <mergeCell ref="H21:I21"/>
    <mergeCell ref="J21:N21"/>
    <mergeCell ref="O21:P21"/>
    <mergeCell ref="H22:I22"/>
    <mergeCell ref="J22:N22"/>
    <mergeCell ref="O22:P22"/>
    <mergeCell ref="H23:I23"/>
    <mergeCell ref="J23:N23"/>
    <mergeCell ref="O23:P23"/>
    <mergeCell ref="H24:I24"/>
    <mergeCell ref="J24:N24"/>
    <mergeCell ref="O24:P24"/>
    <mergeCell ref="H25:I25"/>
    <mergeCell ref="J25:N25"/>
    <mergeCell ref="O25:P25"/>
    <mergeCell ref="H26:I26"/>
    <mergeCell ref="J26:N26"/>
    <mergeCell ref="O26:P26"/>
    <mergeCell ref="H27:I27"/>
    <mergeCell ref="J27:N27"/>
    <mergeCell ref="O27:P27"/>
    <mergeCell ref="H28:I28"/>
    <mergeCell ref="J28:N28"/>
    <mergeCell ref="O28:P28"/>
    <mergeCell ref="H29:I29"/>
    <mergeCell ref="J29:N29"/>
    <mergeCell ref="O29:P29"/>
    <mergeCell ref="H30:I30"/>
    <mergeCell ref="J30:N30"/>
    <mergeCell ref="O30:P30"/>
    <mergeCell ref="H33:I33"/>
    <mergeCell ref="J33:N33"/>
    <mergeCell ref="O33:P33"/>
    <mergeCell ref="Z35:AC39"/>
    <mergeCell ref="H31:I31"/>
    <mergeCell ref="J31:N31"/>
    <mergeCell ref="O31:P31"/>
    <mergeCell ref="H32:I32"/>
    <mergeCell ref="J32:N32"/>
    <mergeCell ref="O32:P3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13</xdr:row>
                    <xdr:rowOff>38100</xdr:rowOff>
                  </from>
                  <to>
                    <xdr:col>15</xdr:col>
                    <xdr:colOff>95250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Option Button 3">
              <controlPr defaultSize="0" autoFill="0" autoLine="0" autoPict="0">
                <anchor moveWithCells="1">
                  <from>
                    <xdr:col>4</xdr:col>
                    <xdr:colOff>85725</xdr:colOff>
                    <xdr:row>3</xdr:row>
                    <xdr:rowOff>66675</xdr:rowOff>
                  </from>
                  <to>
                    <xdr:col>7</xdr:col>
                    <xdr:colOff>9525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Option Button 4">
              <controlPr defaultSize="0" autoFill="0" autoLine="0" autoPict="0">
                <anchor moveWithCells="1">
                  <from>
                    <xdr:col>5</xdr:col>
                    <xdr:colOff>352425</xdr:colOff>
                    <xdr:row>3</xdr:row>
                    <xdr:rowOff>66675</xdr:rowOff>
                  </from>
                  <to>
                    <xdr:col>7</xdr:col>
                    <xdr:colOff>523875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Option Button 5">
              <controlPr defaultSize="0" autoFill="0" autoLine="0" autoPict="0">
                <anchor moveWithCells="1">
                  <from>
                    <xdr:col>7</xdr:col>
                    <xdr:colOff>714375</xdr:colOff>
                    <xdr:row>3</xdr:row>
                    <xdr:rowOff>66675</xdr:rowOff>
                  </from>
                  <to>
                    <xdr:col>8</xdr:col>
                    <xdr:colOff>695325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Option Button 6">
              <controlPr defaultSize="0" autoFill="0" autoLine="0" autoPict="0">
                <anchor moveWithCells="1">
                  <from>
                    <xdr:col>8</xdr:col>
                    <xdr:colOff>371475</xdr:colOff>
                    <xdr:row>3</xdr:row>
                    <xdr:rowOff>66675</xdr:rowOff>
                  </from>
                  <to>
                    <xdr:col>8</xdr:col>
                    <xdr:colOff>1209675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Option Button 7">
              <controlPr defaultSize="0" autoFill="0" autoLine="0" autoPict="0">
                <anchor moveWithCells="1">
                  <from>
                    <xdr:col>8</xdr:col>
                    <xdr:colOff>885825</xdr:colOff>
                    <xdr:row>3</xdr:row>
                    <xdr:rowOff>66675</xdr:rowOff>
                  </from>
                  <to>
                    <xdr:col>8</xdr:col>
                    <xdr:colOff>1724025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Option Button 8">
              <controlPr defaultSize="0" autoFill="0" autoLine="0" autoPict="0">
                <anchor moveWithCells="1">
                  <from>
                    <xdr:col>8</xdr:col>
                    <xdr:colOff>1400175</xdr:colOff>
                    <xdr:row>3</xdr:row>
                    <xdr:rowOff>66675</xdr:rowOff>
                  </from>
                  <to>
                    <xdr:col>9</xdr:col>
                    <xdr:colOff>114300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Option Button 9">
              <controlPr defaultSize="0" autoFill="0" autoLine="0" autoPict="0">
                <anchor moveWithCells="1">
                  <from>
                    <xdr:col>8</xdr:col>
                    <xdr:colOff>1914525</xdr:colOff>
                    <xdr:row>3</xdr:row>
                    <xdr:rowOff>66675</xdr:rowOff>
                  </from>
                  <to>
                    <xdr:col>11</xdr:col>
                    <xdr:colOff>142875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Option Button 10">
              <controlPr defaultSize="0" autoFill="0" autoLine="0" autoPict="0">
                <anchor moveWithCells="1">
                  <from>
                    <xdr:col>10</xdr:col>
                    <xdr:colOff>57150</xdr:colOff>
                    <xdr:row>3</xdr:row>
                    <xdr:rowOff>66675</xdr:rowOff>
                  </from>
                  <to>
                    <xdr:col>13</xdr:col>
                    <xdr:colOff>152400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Group Box 11">
              <controlPr defaultSize="0" autoFill="0" autoPict="0">
                <anchor moveWithCells="1">
                  <from>
                    <xdr:col>2</xdr:col>
                    <xdr:colOff>1000125</xdr:colOff>
                    <xdr:row>2</xdr:row>
                    <xdr:rowOff>266700</xdr:rowOff>
                  </from>
                  <to>
                    <xdr:col>15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Option Button 12">
              <controlPr defaultSize="0" autoFill="0" autoLine="0" autoPict="0">
                <anchor moveWithCells="1">
                  <from>
                    <xdr:col>4</xdr:col>
                    <xdr:colOff>76200</xdr:colOff>
                    <xdr:row>4</xdr:row>
                    <xdr:rowOff>76200</xdr:rowOff>
                  </from>
                  <to>
                    <xdr:col>7</xdr:col>
                    <xdr:colOff>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Option Button 13">
              <controlPr defaultSize="0" autoFill="0" autoLine="0" autoPict="0">
                <anchor moveWithCells="1">
                  <from>
                    <xdr:col>5</xdr:col>
                    <xdr:colOff>342900</xdr:colOff>
                    <xdr:row>4</xdr:row>
                    <xdr:rowOff>76200</xdr:rowOff>
                  </from>
                  <to>
                    <xdr:col>7</xdr:col>
                    <xdr:colOff>514350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Option Button 14">
              <controlPr defaultSize="0" autoFill="0" autoLine="0" autoPict="0">
                <anchor moveWithCells="1">
                  <from>
                    <xdr:col>7</xdr:col>
                    <xdr:colOff>190500</xdr:colOff>
                    <xdr:row>4</xdr:row>
                    <xdr:rowOff>76200</xdr:rowOff>
                  </from>
                  <to>
                    <xdr:col>8</xdr:col>
                    <xdr:colOff>171450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Option Button 15">
              <controlPr defaultSize="0" autoFill="0" autoLine="0" autoPict="0">
                <anchor moveWithCells="1">
                  <from>
                    <xdr:col>7</xdr:col>
                    <xdr:colOff>704850</xdr:colOff>
                    <xdr:row>4</xdr:row>
                    <xdr:rowOff>76200</xdr:rowOff>
                  </from>
                  <to>
                    <xdr:col>8</xdr:col>
                    <xdr:colOff>685800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Option Button 16">
              <controlPr defaultSize="0" autoFill="0" autoLine="0" autoPict="0">
                <anchor moveWithCells="1">
                  <from>
                    <xdr:col>8</xdr:col>
                    <xdr:colOff>361950</xdr:colOff>
                    <xdr:row>4</xdr:row>
                    <xdr:rowOff>76200</xdr:rowOff>
                  </from>
                  <to>
                    <xdr:col>8</xdr:col>
                    <xdr:colOff>1200150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Option Button 17">
              <controlPr defaultSize="0" autoFill="0" autoLine="0" autoPict="0">
                <anchor moveWithCells="1">
                  <from>
                    <xdr:col>8</xdr:col>
                    <xdr:colOff>876300</xdr:colOff>
                    <xdr:row>4</xdr:row>
                    <xdr:rowOff>76200</xdr:rowOff>
                  </from>
                  <to>
                    <xdr:col>8</xdr:col>
                    <xdr:colOff>1714500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Option Button 18">
              <controlPr defaultSize="0" autoFill="0" autoLine="0" autoPict="0">
                <anchor moveWithCells="1">
                  <from>
                    <xdr:col>8</xdr:col>
                    <xdr:colOff>1390650</xdr:colOff>
                    <xdr:row>4</xdr:row>
                    <xdr:rowOff>76200</xdr:rowOff>
                  </from>
                  <to>
                    <xdr:col>9</xdr:col>
                    <xdr:colOff>104775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Option Button 19">
              <controlPr defaultSize="0" autoFill="0" autoLine="0" autoPict="0">
                <anchor moveWithCells="1">
                  <from>
                    <xdr:col>8</xdr:col>
                    <xdr:colOff>1905000</xdr:colOff>
                    <xdr:row>4</xdr:row>
                    <xdr:rowOff>76200</xdr:rowOff>
                  </from>
                  <to>
                    <xdr:col>11</xdr:col>
                    <xdr:colOff>133350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Option Button 20">
              <controlPr defaultSize="0" autoFill="0" autoLine="0" autoPict="0">
                <anchor moveWithCells="1">
                  <from>
                    <xdr:col>10</xdr:col>
                    <xdr:colOff>57150</xdr:colOff>
                    <xdr:row>4</xdr:row>
                    <xdr:rowOff>76200</xdr:rowOff>
                  </from>
                  <to>
                    <xdr:col>13</xdr:col>
                    <xdr:colOff>152400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Group Box 21">
              <controlPr defaultSize="0" autoFill="0" autoPict="0">
                <anchor moveWithCells="1">
                  <from>
                    <xdr:col>3</xdr:col>
                    <xdr:colOff>438150</xdr:colOff>
                    <xdr:row>4</xdr:row>
                    <xdr:rowOff>57150</xdr:rowOff>
                  </from>
                  <to>
                    <xdr:col>15</xdr:col>
                    <xdr:colOff>228600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5" name="Option Button 22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76200</xdr:rowOff>
                  </from>
                  <to>
                    <xdr:col>15</xdr:col>
                    <xdr:colOff>180975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6" name="Check Box 2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14</xdr:row>
                    <xdr:rowOff>28575</xdr:rowOff>
                  </from>
                  <to>
                    <xdr:col>12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7" name="Check Box 2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14</xdr:row>
                    <xdr:rowOff>38100</xdr:rowOff>
                  </from>
                  <to>
                    <xdr:col>15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8" name="Check Box 2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15</xdr:row>
                    <xdr:rowOff>28575</xdr:rowOff>
                  </from>
                  <to>
                    <xdr:col>12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9" name="Check Box 2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15</xdr:row>
                    <xdr:rowOff>38100</xdr:rowOff>
                  </from>
                  <to>
                    <xdr:col>15</xdr:col>
                    <xdr:colOff>95250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0" name="Check Box 2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16</xdr:row>
                    <xdr:rowOff>28575</xdr:rowOff>
                  </from>
                  <to>
                    <xdr:col>12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1" name="Check Box 2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16</xdr:row>
                    <xdr:rowOff>38100</xdr:rowOff>
                  </from>
                  <to>
                    <xdr:col>15</xdr:col>
                    <xdr:colOff>95250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2" name="Check Box 2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17</xdr:row>
                    <xdr:rowOff>28575</xdr:rowOff>
                  </from>
                  <to>
                    <xdr:col>12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3" name="Check Box 3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17</xdr:row>
                    <xdr:rowOff>38100</xdr:rowOff>
                  </from>
                  <to>
                    <xdr:col>15</xdr:col>
                    <xdr:colOff>95250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4" name="Check Box 3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18</xdr:row>
                    <xdr:rowOff>28575</xdr:rowOff>
                  </from>
                  <to>
                    <xdr:col>12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35" name="Check Box 3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18</xdr:row>
                    <xdr:rowOff>38100</xdr:rowOff>
                  </from>
                  <to>
                    <xdr:col>15</xdr:col>
                    <xdr:colOff>95250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6" name="Check Box 3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19</xdr:row>
                    <xdr:rowOff>28575</xdr:rowOff>
                  </from>
                  <to>
                    <xdr:col>12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7" name="Check Box 3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19</xdr:row>
                    <xdr:rowOff>38100</xdr:rowOff>
                  </from>
                  <to>
                    <xdr:col>15</xdr:col>
                    <xdr:colOff>95250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38" name="Check Box 3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20</xdr:row>
                    <xdr:rowOff>28575</xdr:rowOff>
                  </from>
                  <to>
                    <xdr:col>12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39" name="Check Box 3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20</xdr:row>
                    <xdr:rowOff>38100</xdr:rowOff>
                  </from>
                  <to>
                    <xdr:col>15</xdr:col>
                    <xdr:colOff>95250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40" name="Check Box 3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21</xdr:row>
                    <xdr:rowOff>28575</xdr:rowOff>
                  </from>
                  <to>
                    <xdr:col>12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41" name="Check Box 3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21</xdr:row>
                    <xdr:rowOff>38100</xdr:rowOff>
                  </from>
                  <to>
                    <xdr:col>15</xdr:col>
                    <xdr:colOff>95250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42" name="Check Box 3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22</xdr:row>
                    <xdr:rowOff>28575</xdr:rowOff>
                  </from>
                  <to>
                    <xdr:col>12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43" name="Check Box 4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22</xdr:row>
                    <xdr:rowOff>38100</xdr:rowOff>
                  </from>
                  <to>
                    <xdr:col>15</xdr:col>
                    <xdr:colOff>95250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44" name="Check Box 4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23</xdr:row>
                    <xdr:rowOff>28575</xdr:rowOff>
                  </from>
                  <to>
                    <xdr:col>12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45" name="Check Box 4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23</xdr:row>
                    <xdr:rowOff>38100</xdr:rowOff>
                  </from>
                  <to>
                    <xdr:col>15</xdr:col>
                    <xdr:colOff>95250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46" name="Check Box 4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24</xdr:row>
                    <xdr:rowOff>28575</xdr:rowOff>
                  </from>
                  <to>
                    <xdr:col>12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7" name="Check Box 4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24</xdr:row>
                    <xdr:rowOff>38100</xdr:rowOff>
                  </from>
                  <to>
                    <xdr:col>15</xdr:col>
                    <xdr:colOff>95250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48" name="Check Box 4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25</xdr:row>
                    <xdr:rowOff>28575</xdr:rowOff>
                  </from>
                  <to>
                    <xdr:col>12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49" name="Check Box 4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25</xdr:row>
                    <xdr:rowOff>38100</xdr:rowOff>
                  </from>
                  <to>
                    <xdr:col>15</xdr:col>
                    <xdr:colOff>95250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50" name="Check Box 4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26</xdr:row>
                    <xdr:rowOff>28575</xdr:rowOff>
                  </from>
                  <to>
                    <xdr:col>12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51" name="Check Box 4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26</xdr:row>
                    <xdr:rowOff>38100</xdr:rowOff>
                  </from>
                  <to>
                    <xdr:col>15</xdr:col>
                    <xdr:colOff>95250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52" name="Check Box 4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27</xdr:row>
                    <xdr:rowOff>28575</xdr:rowOff>
                  </from>
                  <to>
                    <xdr:col>12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53" name="Check Box 5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27</xdr:row>
                    <xdr:rowOff>38100</xdr:rowOff>
                  </from>
                  <to>
                    <xdr:col>15</xdr:col>
                    <xdr:colOff>95250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54" name="Check Box 5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28</xdr:row>
                    <xdr:rowOff>28575</xdr:rowOff>
                  </from>
                  <to>
                    <xdr:col>12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55" name="Check Box 5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28</xdr:row>
                    <xdr:rowOff>38100</xdr:rowOff>
                  </from>
                  <to>
                    <xdr:col>15</xdr:col>
                    <xdr:colOff>95250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56" name="Check Box 5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29</xdr:row>
                    <xdr:rowOff>28575</xdr:rowOff>
                  </from>
                  <to>
                    <xdr:col>12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57" name="Check Box 5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29</xdr:row>
                    <xdr:rowOff>38100</xdr:rowOff>
                  </from>
                  <to>
                    <xdr:col>15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58" name="Check Box 5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30</xdr:row>
                    <xdr:rowOff>28575</xdr:rowOff>
                  </from>
                  <to>
                    <xdr:col>12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59" name="Check Box 5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30</xdr:row>
                    <xdr:rowOff>38100</xdr:rowOff>
                  </from>
                  <to>
                    <xdr:col>15</xdr:col>
                    <xdr:colOff>95250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60" name="Check Box 5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31</xdr:row>
                    <xdr:rowOff>28575</xdr:rowOff>
                  </from>
                  <to>
                    <xdr:col>12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61" name="Check Box 5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31</xdr:row>
                    <xdr:rowOff>38100</xdr:rowOff>
                  </from>
                  <to>
                    <xdr:col>15</xdr:col>
                    <xdr:colOff>95250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62" name="Check Box 5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32</xdr:row>
                    <xdr:rowOff>28575</xdr:rowOff>
                  </from>
                  <to>
                    <xdr:col>12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63" name="Check Box 6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32</xdr:row>
                    <xdr:rowOff>38100</xdr:rowOff>
                  </from>
                  <to>
                    <xdr:col>15</xdr:col>
                    <xdr:colOff>95250</xdr:colOff>
                    <xdr:row>32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58"/>
  <sheetViews>
    <sheetView zoomScaleNormal="100" workbookViewId="0">
      <selection activeCell="D3" sqref="D3:H3"/>
    </sheetView>
  </sheetViews>
  <sheetFormatPr defaultRowHeight="13.5" x14ac:dyDescent="0.15"/>
  <cols>
    <col min="1" max="1" width="4.25" style="58" customWidth="1"/>
    <col min="2" max="2" width="2.375" style="63" customWidth="1"/>
    <col min="3" max="3" width="14.625" style="63" customWidth="1"/>
    <col min="4" max="4" width="7.75" style="63" customWidth="1"/>
    <col min="5" max="5" width="3.25" style="63" customWidth="1"/>
    <col min="6" max="6" width="7.75" style="63" customWidth="1"/>
    <col min="7" max="7" width="1" style="63" customWidth="1"/>
    <col min="8" max="8" width="11.25" style="63" customWidth="1"/>
    <col min="9" max="9" width="27.875" style="63" customWidth="1"/>
    <col min="10" max="10" width="3.125" style="63" customWidth="1"/>
    <col min="11" max="16" width="3.25" style="63" customWidth="1"/>
    <col min="17" max="17" width="3.75" style="63" customWidth="1"/>
    <col min="18" max="18" width="47.625" style="63" customWidth="1"/>
    <col min="19" max="19" width="2.375" style="63" customWidth="1"/>
    <col min="20" max="25" width="1.25" style="63" customWidth="1"/>
    <col min="26" max="62" width="1.25" style="67" customWidth="1"/>
    <col min="63" max="63" width="6.75" style="67" customWidth="1"/>
    <col min="64" max="68" width="6.75" style="63" customWidth="1"/>
    <col min="69" max="16384" width="9" style="63"/>
  </cols>
  <sheetData>
    <row r="1" spans="1:68" x14ac:dyDescent="0.15">
      <c r="B1" s="40" t="s">
        <v>0</v>
      </c>
      <c r="AU1" s="67" t="b">
        <v>1</v>
      </c>
    </row>
    <row r="2" spans="1:68" ht="28.5" customHeight="1" x14ac:dyDescent="0.15">
      <c r="C2" s="102" t="s">
        <v>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R2" s="42" t="s">
        <v>30</v>
      </c>
      <c r="Z2" s="67" t="s">
        <v>45</v>
      </c>
      <c r="AD2" s="39"/>
      <c r="AE2" s="39"/>
      <c r="AF2" s="39" t="str">
        <f>DBCS(Z2)</f>
        <v>※「訪問診療に関する記録書」</v>
      </c>
      <c r="AG2" s="39"/>
      <c r="AH2" s="39"/>
      <c r="AI2" s="39"/>
      <c r="AN2" s="39"/>
      <c r="BB2" s="67" t="s">
        <v>38</v>
      </c>
      <c r="BK2" s="67" t="s">
        <v>42</v>
      </c>
    </row>
    <row r="3" spans="1:68" ht="25.5" customHeight="1" x14ac:dyDescent="0.15">
      <c r="C3" s="64" t="s">
        <v>2</v>
      </c>
      <c r="D3" s="73"/>
      <c r="E3" s="73"/>
      <c r="F3" s="73"/>
      <c r="G3" s="73"/>
      <c r="H3" s="73"/>
      <c r="I3" s="64" t="s">
        <v>24</v>
      </c>
      <c r="J3" s="64"/>
      <c r="K3" s="64"/>
      <c r="L3" s="64"/>
      <c r="M3" s="64"/>
      <c r="N3" s="64"/>
      <c r="O3" s="64"/>
      <c r="R3" s="110" t="str">
        <f>S20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Z3" s="67" t="str">
        <f>"※「患者氏名」　"&amp;D3</f>
        <v>※「患者氏名」　</v>
      </c>
      <c r="AD3" s="39"/>
      <c r="AE3" s="39"/>
      <c r="AF3" s="39" t="str">
        <f t="shared" ref="AF3:AF6" si="0">DBCS(Z3)</f>
        <v>※「患者氏名」　</v>
      </c>
      <c r="AG3" s="39"/>
      <c r="AH3" s="39"/>
      <c r="AI3" s="39"/>
      <c r="AN3" s="39"/>
      <c r="AY3" s="39"/>
      <c r="AZ3" s="39"/>
      <c r="BB3" s="39" t="s">
        <v>38</v>
      </c>
      <c r="BK3" s="67" t="s">
        <v>42</v>
      </c>
    </row>
    <row r="4" spans="1:68" ht="25.5" customHeight="1" x14ac:dyDescent="0.15">
      <c r="C4" s="64" t="s">
        <v>3</v>
      </c>
      <c r="D4" s="44" t="s">
        <v>5</v>
      </c>
      <c r="E4" s="113"/>
      <c r="F4" s="113"/>
      <c r="G4" s="113"/>
      <c r="H4" s="45" t="s">
        <v>22</v>
      </c>
      <c r="I4" s="114"/>
      <c r="J4" s="114"/>
      <c r="K4" s="114"/>
      <c r="L4" s="114"/>
      <c r="M4" s="114"/>
      <c r="N4" s="114"/>
      <c r="O4" s="114"/>
      <c r="P4" s="114"/>
      <c r="R4" s="111"/>
      <c r="Z4" s="67" t="str">
        <f>"※「要介護度」　"&amp;AA4</f>
        <v>※「要介護度」　該当なし</v>
      </c>
      <c r="AA4" s="67" t="str">
        <f>AC4</f>
        <v>該当なし</v>
      </c>
      <c r="AB4" s="37">
        <v>8</v>
      </c>
      <c r="AC4" s="67" t="str">
        <f>CHOOSE(AB4,"要支援１","要支援２","要介護１","要介護２","要介護３","要介護４","要介護５","該当なし")</f>
        <v>該当なし</v>
      </c>
      <c r="AD4" s="39"/>
      <c r="AE4" s="39"/>
      <c r="AF4" s="39" t="str">
        <f t="shared" si="0"/>
        <v>※「要介護度」　該当なし</v>
      </c>
      <c r="AG4" s="39"/>
      <c r="AH4" s="39"/>
      <c r="AI4" s="39"/>
      <c r="AN4" s="39"/>
      <c r="AY4" s="39"/>
      <c r="AZ4" s="39"/>
      <c r="BA4" s="39"/>
      <c r="BB4" s="39" t="s">
        <v>38</v>
      </c>
      <c r="BK4" s="67" t="s">
        <v>42</v>
      </c>
    </row>
    <row r="5" spans="1:68" ht="25.5" customHeight="1" x14ac:dyDescent="0.15">
      <c r="C5" s="64" t="s">
        <v>4</v>
      </c>
      <c r="D5" s="6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R5" s="111"/>
      <c r="Z5" s="67" t="str">
        <f>"※「認知症の日常生活自立度」　"&amp;AA5</f>
        <v>※「認知症の日常生活自立度」　該当なし</v>
      </c>
      <c r="AA5" s="39" t="str">
        <f>AC5</f>
        <v>該当なし</v>
      </c>
      <c r="AB5" s="37">
        <v>10</v>
      </c>
      <c r="AC5" s="67" t="str">
        <f>CHOOSE(AB5,"I","II","IIa","IIb","III","IIIa","IIIb","IV","M","該当なし")</f>
        <v>該当なし</v>
      </c>
      <c r="AD5" s="39"/>
      <c r="AE5" s="39"/>
      <c r="AF5" s="39" t="str">
        <f t="shared" si="0"/>
        <v>※「認知症の日常生活自立度」　該当なし</v>
      </c>
      <c r="AG5" s="39"/>
      <c r="AH5" s="39"/>
      <c r="AI5" s="39"/>
      <c r="AN5" s="39"/>
      <c r="AY5" s="39"/>
      <c r="AZ5" s="39"/>
      <c r="BA5" s="39"/>
      <c r="BB5" s="39" t="s">
        <v>38</v>
      </c>
      <c r="BK5" s="67" t="s">
        <v>42</v>
      </c>
    </row>
    <row r="6" spans="1:68" ht="25.5" customHeight="1" x14ac:dyDescent="0.15">
      <c r="C6" s="64" t="s">
        <v>23</v>
      </c>
      <c r="D6" s="73">
        <f>患者1!D6</f>
        <v>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111"/>
      <c r="Z6" s="67" t="str">
        <f>"※「患者住所」　"&amp;D6</f>
        <v>※「患者住所」　0</v>
      </c>
      <c r="AD6" s="39"/>
      <c r="AE6" s="39"/>
      <c r="AF6" s="39" t="str">
        <f t="shared" si="0"/>
        <v>※「患者住所」　０</v>
      </c>
      <c r="AG6" s="39"/>
      <c r="AH6" s="39"/>
      <c r="AI6" s="39"/>
      <c r="AN6" s="39" t="b">
        <f>ISBLANK(D6)</f>
        <v>0</v>
      </c>
      <c r="AT6" s="67" t="str">
        <f>IF(AT5=TRUE,"２","")</f>
        <v/>
      </c>
      <c r="AU6" s="67" t="str">
        <f>IF(AU5=TRUE,"２ａ","")</f>
        <v/>
      </c>
      <c r="AV6" s="67" t="str">
        <f>IF(AV5=TRUE,"２ｂ","")</f>
        <v/>
      </c>
      <c r="AW6" s="67" t="str">
        <f>IF(AW5=TRUE,"３","")</f>
        <v/>
      </c>
      <c r="AX6" s="67" t="str">
        <f>IF(AX5=TRUE,"３ａ","")</f>
        <v/>
      </c>
      <c r="AY6" s="67" t="str">
        <f>IF(AY5=TRUE,"３ｂ","")</f>
        <v/>
      </c>
      <c r="AZ6" s="67" t="str">
        <f>IF(AZ5=TRUE,"４","")</f>
        <v/>
      </c>
      <c r="BA6" s="67" t="str">
        <f>IF(BA5=TRUE,"Ｍ","")</f>
        <v/>
      </c>
      <c r="BB6" s="39" t="s">
        <v>38</v>
      </c>
      <c r="BK6" s="67" t="s">
        <v>42</v>
      </c>
    </row>
    <row r="7" spans="1:68" ht="9" customHeight="1" x14ac:dyDescent="0.15">
      <c r="C7" s="6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R7" s="111"/>
      <c r="AD7" s="39"/>
      <c r="AE7" s="39"/>
      <c r="AF7" s="39"/>
      <c r="AG7" s="39"/>
      <c r="AH7" s="39"/>
      <c r="AI7" s="39"/>
      <c r="AN7" s="39"/>
      <c r="BB7" s="39" t="s">
        <v>38</v>
      </c>
      <c r="BG7" s="67" t="str">
        <f>IF(BG6=TRUE,"１","")</f>
        <v/>
      </c>
      <c r="BH7" s="67" t="str">
        <f>IF(BH6=TRUE,"２","")</f>
        <v/>
      </c>
      <c r="BI7" s="67" t="str">
        <f>IF(BI6=TRUE,"２ａ","")</f>
        <v/>
      </c>
      <c r="BJ7" s="67" t="str">
        <f>IF(BJ6=TRUE,"２ｂ","")</f>
        <v/>
      </c>
      <c r="BK7" s="67" t="s">
        <v>42</v>
      </c>
      <c r="BL7" s="63" t="str">
        <f>IF(BL6=TRUE,"３ａ","")</f>
        <v/>
      </c>
      <c r="BM7" s="63" t="str">
        <f>IF(BM6=TRUE,"３ｂ","")</f>
        <v/>
      </c>
      <c r="BN7" s="63" t="str">
        <f>IF(BN6=TRUE,"４","")</f>
        <v/>
      </c>
      <c r="BO7" s="63" t="str">
        <f>IF(BO6=TRUE,"Ｍ","")</f>
        <v/>
      </c>
      <c r="BP7" s="63" t="str">
        <f>IF(BP6=TRUE,"該当なし","")</f>
        <v/>
      </c>
    </row>
    <row r="8" spans="1:68" ht="25.5" customHeight="1" x14ac:dyDescent="0.15">
      <c r="C8" s="64" t="s">
        <v>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R8" s="111"/>
      <c r="AD8" s="39"/>
      <c r="AE8" s="39"/>
      <c r="AF8" s="39"/>
      <c r="AG8" s="39"/>
      <c r="AH8" s="39"/>
      <c r="AI8" s="39"/>
      <c r="AN8" s="39"/>
      <c r="BB8" s="39" t="s">
        <v>38</v>
      </c>
      <c r="BK8" s="67" t="s">
        <v>42</v>
      </c>
    </row>
    <row r="9" spans="1:68" ht="41.25" customHeight="1" x14ac:dyDescent="0.15"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R9" s="111"/>
      <c r="Z9" s="67" t="str">
        <f>"※「訪問診療が必要な理由」　"&amp;C9</f>
        <v>※「訪問診療が必要な理由」　</v>
      </c>
      <c r="AD9" s="39"/>
      <c r="AE9" s="39"/>
      <c r="AF9" s="39" t="str">
        <f t="shared" ref="AF9:AF10" si="1">DBCS(Z9)</f>
        <v>※「訪問診療が必要な理由」　</v>
      </c>
      <c r="AG9" s="39"/>
      <c r="AH9" s="39"/>
      <c r="AI9" s="39"/>
      <c r="AN9" s="39" t="b">
        <f>ISBLANK(C9)</f>
        <v>1</v>
      </c>
      <c r="BB9" s="39" t="s">
        <v>38</v>
      </c>
      <c r="BK9" s="67" t="s">
        <v>42</v>
      </c>
    </row>
    <row r="10" spans="1:68" ht="18" customHeight="1" x14ac:dyDescent="0.15">
      <c r="C10" s="64"/>
      <c r="D10" s="64"/>
      <c r="E10" s="64"/>
      <c r="F10" s="64"/>
      <c r="G10" s="64"/>
      <c r="H10" s="64"/>
      <c r="J10" s="47" t="s">
        <v>10</v>
      </c>
      <c r="K10" s="45">
        <f>患者1!K10</f>
        <v>0</v>
      </c>
      <c r="L10" s="45" t="s">
        <v>11</v>
      </c>
      <c r="M10" s="45">
        <f>患者1!M10</f>
        <v>0</v>
      </c>
      <c r="N10" s="45" t="s">
        <v>12</v>
      </c>
      <c r="O10" s="45">
        <f>患者1!O10</f>
        <v>0</v>
      </c>
      <c r="P10" s="45" t="s">
        <v>13</v>
      </c>
      <c r="R10" s="111"/>
      <c r="Z10" s="67" t="str">
        <f>"※「訪問診療を行った日」　"&amp;AA10</f>
        <v>※「訪問診療を行った日」　平成0年0月0日</v>
      </c>
      <c r="AA10" s="67" t="str">
        <f>J10&amp;K10&amp;L10&amp;M10&amp;N10&amp;O10&amp;P10</f>
        <v>平成0年0月0日</v>
      </c>
      <c r="AD10" s="39"/>
      <c r="AE10" s="39"/>
      <c r="AF10" s="39" t="str">
        <f t="shared" si="1"/>
        <v>※「訪問診療を行った日」　平成０年０月０日</v>
      </c>
      <c r="AG10" s="39"/>
      <c r="AH10" s="39"/>
      <c r="AI10" s="39"/>
      <c r="AN10" s="39"/>
      <c r="BB10" s="39" t="s">
        <v>38</v>
      </c>
      <c r="BK10" s="67" t="s">
        <v>42</v>
      </c>
    </row>
    <row r="11" spans="1:68" ht="10.5" customHeight="1" x14ac:dyDescent="0.15">
      <c r="C11" s="64"/>
      <c r="D11" s="64"/>
      <c r="E11" s="64"/>
      <c r="F11" s="64"/>
      <c r="G11" s="64"/>
      <c r="H11" s="64"/>
      <c r="J11" s="47"/>
      <c r="K11" s="64"/>
      <c r="L11" s="64"/>
      <c r="M11" s="64"/>
      <c r="N11" s="64"/>
      <c r="O11" s="64"/>
      <c r="P11" s="64"/>
      <c r="R11" s="111"/>
      <c r="AD11" s="39"/>
      <c r="AE11" s="39"/>
      <c r="AF11" s="39"/>
      <c r="AG11" s="39"/>
      <c r="AH11" s="39"/>
      <c r="AI11" s="39"/>
      <c r="AN11" s="39"/>
      <c r="BB11" s="39" t="s">
        <v>38</v>
      </c>
      <c r="BK11" s="67" t="s">
        <v>42</v>
      </c>
    </row>
    <row r="12" spans="1:68" ht="16.5" customHeight="1" x14ac:dyDescent="0.15">
      <c r="B12" s="48"/>
      <c r="C12" s="116" t="s">
        <v>7</v>
      </c>
      <c r="D12" s="118" t="s">
        <v>8</v>
      </c>
      <c r="E12" s="118"/>
      <c r="F12" s="119"/>
      <c r="G12" s="49"/>
      <c r="H12" s="104" t="s">
        <v>9</v>
      </c>
      <c r="I12" s="105"/>
      <c r="J12" s="108" t="s">
        <v>15</v>
      </c>
      <c r="K12" s="104"/>
      <c r="L12" s="104"/>
      <c r="M12" s="104"/>
      <c r="N12" s="105"/>
      <c r="O12" s="104" t="s">
        <v>17</v>
      </c>
      <c r="P12" s="105"/>
      <c r="R12" s="111"/>
      <c r="Z12" s="67" t="s">
        <v>25</v>
      </c>
      <c r="AA12" s="67" t="s">
        <v>26</v>
      </c>
      <c r="AB12" s="67" t="s">
        <v>27</v>
      </c>
      <c r="AC12" s="67" t="s">
        <v>28</v>
      </c>
      <c r="AD12" s="39"/>
      <c r="AE12" s="39"/>
      <c r="AF12" s="39" t="str">
        <f t="shared" ref="AF12:AI12" si="2">DBCS(Z12)</f>
        <v>※「患者氏名（同一建物居住者）」　</v>
      </c>
      <c r="AG12" s="39" t="str">
        <f t="shared" si="2"/>
        <v>※「診療時間（開始時刻及び終了時間）」　</v>
      </c>
      <c r="AH12" s="39" t="str">
        <f t="shared" si="2"/>
        <v>※「診療場所」　</v>
      </c>
      <c r="AI12" s="39" t="str">
        <f t="shared" si="2"/>
        <v>※「在宅訪問診療料２、往診料」　</v>
      </c>
      <c r="AN12" s="39"/>
      <c r="BB12" s="39" t="s">
        <v>38</v>
      </c>
      <c r="BK12" s="67" t="s">
        <v>42</v>
      </c>
    </row>
    <row r="13" spans="1:68" x14ac:dyDescent="0.15">
      <c r="B13" s="48"/>
      <c r="C13" s="117"/>
      <c r="D13" s="106" t="s">
        <v>14</v>
      </c>
      <c r="E13" s="106"/>
      <c r="F13" s="107"/>
      <c r="G13" s="66"/>
      <c r="H13" s="106"/>
      <c r="I13" s="107"/>
      <c r="J13" s="109" t="s">
        <v>16</v>
      </c>
      <c r="K13" s="106"/>
      <c r="L13" s="106"/>
      <c r="M13" s="106"/>
      <c r="N13" s="107"/>
      <c r="O13" s="106"/>
      <c r="P13" s="107"/>
      <c r="R13" s="111"/>
      <c r="AD13" s="39"/>
      <c r="AE13" s="39"/>
      <c r="AF13" s="39"/>
      <c r="AG13" s="39"/>
      <c r="AH13" s="39"/>
      <c r="AI13" s="39"/>
      <c r="AN13" s="39" t="s">
        <v>39</v>
      </c>
      <c r="AO13" s="67" t="s">
        <v>40</v>
      </c>
      <c r="AT13" s="67" t="s">
        <v>29</v>
      </c>
      <c r="AU13" s="67" t="s">
        <v>32</v>
      </c>
      <c r="AV13" s="67" t="s">
        <v>33</v>
      </c>
      <c r="BB13" s="39" t="s">
        <v>38</v>
      </c>
      <c r="BK13" s="67" t="s">
        <v>42</v>
      </c>
    </row>
    <row r="14" spans="1:68" ht="22.5" customHeight="1" x14ac:dyDescent="0.15">
      <c r="A14" s="58">
        <v>1</v>
      </c>
      <c r="B14" s="48"/>
      <c r="C14" s="21" t="str">
        <f>IF(患者1!AN14&lt;&gt;TRUE,患者1!C14,"")</f>
        <v/>
      </c>
      <c r="D14" s="22" t="str">
        <f>IF(患者1!AN14&lt;&gt;TRUE,患者1!D14,"")</f>
        <v/>
      </c>
      <c r="E14" s="23" t="s">
        <v>35</v>
      </c>
      <c r="F14" s="24" t="str">
        <f>IF(患者1!AN14&lt;&gt;TRUE,患者1!F14,"")</f>
        <v/>
      </c>
      <c r="G14" s="25"/>
      <c r="H14" s="96" t="str">
        <f>IF(患者1!AN14&lt;&gt;TRUE,患者1!H14,"")</f>
        <v/>
      </c>
      <c r="I14" s="97"/>
      <c r="J14" s="98"/>
      <c r="K14" s="99"/>
      <c r="L14" s="99"/>
      <c r="M14" s="99"/>
      <c r="N14" s="100"/>
      <c r="O14" s="98"/>
      <c r="P14" s="100"/>
      <c r="R14" s="111"/>
      <c r="AD14" s="39"/>
      <c r="AE14" s="39"/>
      <c r="AF14" s="39"/>
      <c r="AG14" s="39"/>
      <c r="AH14" s="39"/>
      <c r="AI14" s="39"/>
      <c r="AN14" s="39" t="b">
        <f>ISBLANK(C14)</f>
        <v>0</v>
      </c>
      <c r="AO14" s="67" t="b">
        <f>ISBLANK(H14)</f>
        <v>0</v>
      </c>
      <c r="AR14" s="67" t="b">
        <f t="shared" ref="AR14:AR33" si="3">ISBLANK(C14)</f>
        <v>0</v>
      </c>
      <c r="AU14" s="39" t="b">
        <f>患者1!AU14</f>
        <v>0</v>
      </c>
      <c r="AV14" s="39" t="b">
        <f>患者1!AV14</f>
        <v>0</v>
      </c>
      <c r="AW14" s="67" t="str">
        <f>IF(AU14=TRUE,"在宅患者訪問診療料２","")</f>
        <v/>
      </c>
      <c r="AX14" s="67" t="str">
        <f>IF(AV14=TRUE,"往診料","")</f>
        <v/>
      </c>
      <c r="AZ14" s="67">
        <f>IF(AN14&lt;&gt;TRUE,1,0)</f>
        <v>1</v>
      </c>
      <c r="BA14" s="39">
        <f>IF(AO14&lt;&gt;TRUE,1,0)</f>
        <v>1</v>
      </c>
      <c r="BB14" s="39" t="s">
        <v>38</v>
      </c>
      <c r="BK14" s="67" t="s">
        <v>42</v>
      </c>
    </row>
    <row r="15" spans="1:68" ht="22.5" customHeight="1" x14ac:dyDescent="0.15">
      <c r="A15" s="58">
        <v>2</v>
      </c>
      <c r="B15" s="48"/>
      <c r="C15" s="21" t="str">
        <f>IF(患者1!AN15&lt;&gt;TRUE,患者1!C15,"")</f>
        <v/>
      </c>
      <c r="D15" s="22" t="str">
        <f>IF(患者1!AN15&lt;&gt;TRUE,患者1!D15,"")</f>
        <v/>
      </c>
      <c r="E15" s="23" t="s">
        <v>35</v>
      </c>
      <c r="F15" s="24" t="str">
        <f>IF(患者1!AN15&lt;&gt;TRUE,患者1!F15,"")</f>
        <v/>
      </c>
      <c r="G15" s="25"/>
      <c r="H15" s="96" t="str">
        <f>IF(患者1!AN15&lt;&gt;TRUE,患者1!H15,"")</f>
        <v/>
      </c>
      <c r="I15" s="97"/>
      <c r="J15" s="98"/>
      <c r="K15" s="99"/>
      <c r="L15" s="99"/>
      <c r="M15" s="99"/>
      <c r="N15" s="100"/>
      <c r="O15" s="98"/>
      <c r="P15" s="100"/>
      <c r="R15" s="111"/>
      <c r="AD15" s="39"/>
      <c r="AE15" s="39"/>
      <c r="AF15" s="39"/>
      <c r="AG15" s="39"/>
      <c r="AH15" s="39"/>
      <c r="AI15" s="39"/>
      <c r="AN15" s="39" t="b">
        <f t="shared" ref="AN15:AN33" si="4">ISBLANK(C15)</f>
        <v>0</v>
      </c>
      <c r="AO15" s="67" t="b">
        <f t="shared" ref="AO15:AO33" si="5">ISBLANK(H15)</f>
        <v>0</v>
      </c>
      <c r="AR15" s="67" t="b">
        <f t="shared" si="3"/>
        <v>0</v>
      </c>
      <c r="AU15" s="39" t="b">
        <f>患者1!AU15</f>
        <v>0</v>
      </c>
      <c r="AV15" s="39" t="b">
        <f>患者1!AV15</f>
        <v>0</v>
      </c>
      <c r="AW15" s="67" t="str">
        <f t="shared" ref="AW15:AW33" si="6">IF(AU15=TRUE,"在宅患者訪問診療料２","")</f>
        <v/>
      </c>
      <c r="AX15" s="67" t="str">
        <f t="shared" ref="AX15:AX18" si="7">IF(AV15=TRUE,"往診料","")</f>
        <v/>
      </c>
      <c r="AZ15" s="39">
        <f t="shared" ref="AZ15:BA33" si="8">IF(AN15&lt;&gt;TRUE,1,0)</f>
        <v>1</v>
      </c>
      <c r="BA15" s="39">
        <f t="shared" si="8"/>
        <v>1</v>
      </c>
      <c r="BB15" s="39" t="s">
        <v>38</v>
      </c>
      <c r="BK15" s="67" t="s">
        <v>42</v>
      </c>
    </row>
    <row r="16" spans="1:68" ht="22.5" customHeight="1" x14ac:dyDescent="0.15">
      <c r="A16" s="58">
        <v>3</v>
      </c>
      <c r="B16" s="48"/>
      <c r="C16" s="21" t="str">
        <f>IF(患者1!AN16&lt;&gt;TRUE,患者1!C16,"")</f>
        <v/>
      </c>
      <c r="D16" s="22" t="str">
        <f>IF(患者1!AN16&lt;&gt;TRUE,患者1!D16,"")</f>
        <v/>
      </c>
      <c r="E16" s="23" t="s">
        <v>35</v>
      </c>
      <c r="F16" s="24" t="str">
        <f>IF(患者1!AN16&lt;&gt;TRUE,患者1!F16,"")</f>
        <v/>
      </c>
      <c r="G16" s="25"/>
      <c r="H16" s="96" t="str">
        <f>IF(患者1!AN16&lt;&gt;TRUE,患者1!H16,"")</f>
        <v/>
      </c>
      <c r="I16" s="97"/>
      <c r="J16" s="98"/>
      <c r="K16" s="99"/>
      <c r="L16" s="99"/>
      <c r="M16" s="99"/>
      <c r="N16" s="100"/>
      <c r="O16" s="98"/>
      <c r="P16" s="100"/>
      <c r="R16" s="111"/>
      <c r="AD16" s="39"/>
      <c r="AE16" s="39"/>
      <c r="AF16" s="39"/>
      <c r="AG16" s="39"/>
      <c r="AH16" s="39"/>
      <c r="AI16" s="39"/>
      <c r="AN16" s="39" t="b">
        <f t="shared" si="4"/>
        <v>0</v>
      </c>
      <c r="AO16" s="67" t="b">
        <f t="shared" si="5"/>
        <v>0</v>
      </c>
      <c r="AR16" s="67" t="b">
        <f t="shared" si="3"/>
        <v>0</v>
      </c>
      <c r="AU16" s="39" t="b">
        <f>患者1!AU16</f>
        <v>0</v>
      </c>
      <c r="AV16" s="39" t="b">
        <f>患者1!AV16</f>
        <v>0</v>
      </c>
      <c r="AW16" s="67" t="str">
        <f t="shared" si="6"/>
        <v/>
      </c>
      <c r="AX16" s="67" t="str">
        <f t="shared" si="7"/>
        <v/>
      </c>
      <c r="AZ16" s="39">
        <f t="shared" si="8"/>
        <v>1</v>
      </c>
      <c r="BA16" s="39">
        <f t="shared" si="8"/>
        <v>1</v>
      </c>
      <c r="BB16" s="39" t="s">
        <v>38</v>
      </c>
      <c r="BK16" s="67" t="s">
        <v>42</v>
      </c>
    </row>
    <row r="17" spans="1:63" s="67" customFormat="1" ht="22.5" customHeight="1" x14ac:dyDescent="0.15">
      <c r="A17" s="58">
        <v>4</v>
      </c>
      <c r="B17" s="48"/>
      <c r="C17" s="21" t="str">
        <f>IF(患者1!AN17&lt;&gt;TRUE,患者1!C17,"")</f>
        <v/>
      </c>
      <c r="D17" s="22" t="str">
        <f>IF(患者1!AN17&lt;&gt;TRUE,患者1!D17,"")</f>
        <v/>
      </c>
      <c r="E17" s="23" t="s">
        <v>35</v>
      </c>
      <c r="F17" s="24" t="str">
        <f>IF(患者1!AN17&lt;&gt;TRUE,患者1!F17,"")</f>
        <v/>
      </c>
      <c r="G17" s="25"/>
      <c r="H17" s="96" t="str">
        <f>IF(患者1!AN17&lt;&gt;TRUE,患者1!H17,"")</f>
        <v/>
      </c>
      <c r="I17" s="97"/>
      <c r="J17" s="98"/>
      <c r="K17" s="99"/>
      <c r="L17" s="99"/>
      <c r="M17" s="99"/>
      <c r="N17" s="100"/>
      <c r="O17" s="98"/>
      <c r="P17" s="100"/>
      <c r="Q17" s="63"/>
      <c r="R17" s="111"/>
      <c r="S17" s="63"/>
      <c r="T17" s="63"/>
      <c r="U17" s="63"/>
      <c r="V17" s="63"/>
      <c r="W17" s="63"/>
      <c r="X17" s="63"/>
      <c r="Y17" s="63"/>
      <c r="AD17" s="39"/>
      <c r="AE17" s="39"/>
      <c r="AF17" s="39"/>
      <c r="AG17" s="39"/>
      <c r="AH17" s="39"/>
      <c r="AI17" s="39"/>
      <c r="AN17" s="39" t="b">
        <f t="shared" si="4"/>
        <v>0</v>
      </c>
      <c r="AO17" s="67" t="b">
        <f t="shared" si="5"/>
        <v>0</v>
      </c>
      <c r="AR17" s="67" t="b">
        <f t="shared" si="3"/>
        <v>0</v>
      </c>
      <c r="AU17" s="39" t="b">
        <f>患者1!AU17</f>
        <v>0</v>
      </c>
      <c r="AV17" s="39" t="b">
        <f>患者1!AV17</f>
        <v>0</v>
      </c>
      <c r="AW17" s="67" t="str">
        <f t="shared" si="6"/>
        <v/>
      </c>
      <c r="AX17" s="67" t="str">
        <f t="shared" si="7"/>
        <v/>
      </c>
      <c r="AZ17" s="39">
        <f t="shared" si="8"/>
        <v>1</v>
      </c>
      <c r="BA17" s="39">
        <f t="shared" si="8"/>
        <v>1</v>
      </c>
      <c r="BB17" s="39" t="s">
        <v>38</v>
      </c>
      <c r="BK17" s="67" t="s">
        <v>42</v>
      </c>
    </row>
    <row r="18" spans="1:63" s="67" customFormat="1" ht="22.5" customHeight="1" x14ac:dyDescent="0.15">
      <c r="A18" s="58">
        <v>5</v>
      </c>
      <c r="B18" s="48"/>
      <c r="C18" s="21" t="str">
        <f>IF(患者1!AN18&lt;&gt;TRUE,患者1!C18,"")</f>
        <v/>
      </c>
      <c r="D18" s="22" t="str">
        <f>IF(患者1!AN18&lt;&gt;TRUE,患者1!D18,"")</f>
        <v/>
      </c>
      <c r="E18" s="23" t="s">
        <v>35</v>
      </c>
      <c r="F18" s="24" t="str">
        <f>IF(患者1!AN18&lt;&gt;TRUE,患者1!F18,"")</f>
        <v/>
      </c>
      <c r="G18" s="25"/>
      <c r="H18" s="96" t="str">
        <f>IF(患者1!AN18&lt;&gt;TRUE,患者1!H18,"")</f>
        <v/>
      </c>
      <c r="I18" s="97"/>
      <c r="J18" s="98"/>
      <c r="K18" s="99"/>
      <c r="L18" s="99"/>
      <c r="M18" s="99"/>
      <c r="N18" s="100"/>
      <c r="O18" s="98"/>
      <c r="P18" s="100"/>
      <c r="Q18" s="63"/>
      <c r="R18" s="111"/>
      <c r="S18" s="63"/>
      <c r="T18" s="63"/>
      <c r="U18" s="63"/>
      <c r="V18" s="63"/>
      <c r="W18" s="63"/>
      <c r="X18" s="63"/>
      <c r="Y18" s="63"/>
      <c r="AD18" s="39"/>
      <c r="AE18" s="39"/>
      <c r="AF18" s="39"/>
      <c r="AG18" s="39"/>
      <c r="AH18" s="39"/>
      <c r="AI18" s="39"/>
      <c r="AN18" s="39" t="b">
        <f t="shared" si="4"/>
        <v>0</v>
      </c>
      <c r="AO18" s="67" t="b">
        <f t="shared" si="5"/>
        <v>0</v>
      </c>
      <c r="AR18" s="67" t="b">
        <f t="shared" si="3"/>
        <v>0</v>
      </c>
      <c r="AU18" s="39" t="b">
        <f>患者1!AU18</f>
        <v>0</v>
      </c>
      <c r="AV18" s="39" t="b">
        <f>患者1!AV18</f>
        <v>0</v>
      </c>
      <c r="AW18" s="67" t="str">
        <f t="shared" si="6"/>
        <v/>
      </c>
      <c r="AX18" s="67" t="str">
        <f t="shared" si="7"/>
        <v/>
      </c>
      <c r="AZ18" s="39">
        <f t="shared" si="8"/>
        <v>1</v>
      </c>
      <c r="BA18" s="39">
        <f t="shared" si="8"/>
        <v>1</v>
      </c>
      <c r="BB18" s="39" t="s">
        <v>38</v>
      </c>
      <c r="BK18" s="67" t="s">
        <v>42</v>
      </c>
    </row>
    <row r="19" spans="1:63" s="67" customFormat="1" ht="22.5" customHeight="1" x14ac:dyDescent="0.15">
      <c r="A19" s="58">
        <v>6</v>
      </c>
      <c r="B19" s="48"/>
      <c r="C19" s="21" t="str">
        <f>IF(患者1!AN19&lt;&gt;TRUE,患者1!C19,"")</f>
        <v/>
      </c>
      <c r="D19" s="22" t="str">
        <f>IF(患者1!AN19&lt;&gt;TRUE,患者1!D19,"")</f>
        <v/>
      </c>
      <c r="E19" s="23" t="s">
        <v>35</v>
      </c>
      <c r="F19" s="24" t="str">
        <f>IF(患者1!AN19&lt;&gt;TRUE,患者1!F19,"")</f>
        <v/>
      </c>
      <c r="G19" s="25"/>
      <c r="H19" s="96" t="str">
        <f>IF(患者1!AN19&lt;&gt;TRUE,患者1!H19,"")</f>
        <v/>
      </c>
      <c r="I19" s="97"/>
      <c r="J19" s="98"/>
      <c r="K19" s="99"/>
      <c r="L19" s="99"/>
      <c r="M19" s="99"/>
      <c r="N19" s="100"/>
      <c r="O19" s="98"/>
      <c r="P19" s="100"/>
      <c r="Q19" s="63"/>
      <c r="R19" s="112"/>
      <c r="S19" s="63"/>
      <c r="T19" s="63"/>
      <c r="U19" s="63"/>
      <c r="V19" s="63"/>
      <c r="W19" s="63"/>
      <c r="X19" s="63"/>
      <c r="Y19" s="63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 t="b">
        <f t="shared" si="4"/>
        <v>0</v>
      </c>
      <c r="AO19" s="67" t="b">
        <f t="shared" si="5"/>
        <v>0</v>
      </c>
      <c r="AR19" s="67" t="b">
        <f t="shared" si="3"/>
        <v>0</v>
      </c>
      <c r="AU19" s="39" t="b">
        <f>患者1!AU19</f>
        <v>0</v>
      </c>
      <c r="AV19" s="39" t="b">
        <f>患者1!AV19</f>
        <v>0</v>
      </c>
      <c r="AW19" s="67" t="str">
        <f t="shared" si="6"/>
        <v/>
      </c>
      <c r="AZ19" s="39">
        <f t="shared" si="8"/>
        <v>1</v>
      </c>
      <c r="BA19" s="39">
        <f t="shared" si="8"/>
        <v>1</v>
      </c>
      <c r="BB19" s="39" t="s">
        <v>38</v>
      </c>
      <c r="BK19" s="67" t="s">
        <v>42</v>
      </c>
    </row>
    <row r="20" spans="1:63" s="67" customFormat="1" ht="22.5" customHeight="1" x14ac:dyDescent="0.15">
      <c r="A20" s="58">
        <v>7</v>
      </c>
      <c r="B20" s="48"/>
      <c r="C20" s="21" t="str">
        <f>IF(患者1!AN20&lt;&gt;TRUE,患者1!C20,"")</f>
        <v/>
      </c>
      <c r="D20" s="22" t="str">
        <f>IF(患者1!AN20&lt;&gt;TRUE,患者1!D20,"")</f>
        <v/>
      </c>
      <c r="E20" s="23" t="s">
        <v>35</v>
      </c>
      <c r="F20" s="24" t="str">
        <f>IF(患者1!AN20&lt;&gt;TRUE,患者1!F20,"")</f>
        <v/>
      </c>
      <c r="G20" s="25"/>
      <c r="H20" s="96" t="str">
        <f>IF(患者1!AN20&lt;&gt;TRUE,患者1!H20,"")</f>
        <v/>
      </c>
      <c r="I20" s="97"/>
      <c r="J20" s="98"/>
      <c r="K20" s="99"/>
      <c r="L20" s="99"/>
      <c r="M20" s="99"/>
      <c r="N20" s="100"/>
      <c r="O20" s="98"/>
      <c r="P20" s="100"/>
      <c r="Q20" s="63"/>
      <c r="R20" s="63"/>
      <c r="S20" s="63" t="str">
        <f>AF47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T20" s="63" t="s">
        <v>37</v>
      </c>
      <c r="U20" s="63"/>
      <c r="V20" s="63"/>
      <c r="W20" s="63"/>
      <c r="X20" s="63"/>
      <c r="Y20" s="63" t="s">
        <v>36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 t="b">
        <f t="shared" si="4"/>
        <v>0</v>
      </c>
      <c r="AO20" s="67" t="b">
        <f t="shared" si="5"/>
        <v>0</v>
      </c>
      <c r="AR20" s="67" t="b">
        <f t="shared" si="3"/>
        <v>0</v>
      </c>
      <c r="AU20" s="39" t="b">
        <f>患者1!AU20</f>
        <v>0</v>
      </c>
      <c r="AV20" s="39" t="b">
        <f>患者1!AV20</f>
        <v>0</v>
      </c>
      <c r="AW20" s="67" t="str">
        <f t="shared" si="6"/>
        <v/>
      </c>
      <c r="AY20" s="39"/>
      <c r="AZ20" s="39">
        <f t="shared" si="8"/>
        <v>1</v>
      </c>
      <c r="BA20" s="39">
        <f t="shared" si="8"/>
        <v>1</v>
      </c>
      <c r="BB20" s="39" t="s">
        <v>38</v>
      </c>
      <c r="BK20" s="67" t="s">
        <v>42</v>
      </c>
    </row>
    <row r="21" spans="1:63" s="67" customFormat="1" ht="22.5" customHeight="1" x14ac:dyDescent="0.15">
      <c r="A21" s="58">
        <v>8</v>
      </c>
      <c r="B21" s="48"/>
      <c r="C21" s="21" t="str">
        <f>IF(患者1!AN21&lt;&gt;TRUE,患者1!C21,"")</f>
        <v/>
      </c>
      <c r="D21" s="22" t="str">
        <f>IF(患者1!AN21&lt;&gt;TRUE,患者1!D21,"")</f>
        <v/>
      </c>
      <c r="E21" s="23" t="s">
        <v>35</v>
      </c>
      <c r="F21" s="24" t="str">
        <f>IF(患者1!AN21&lt;&gt;TRUE,患者1!F21,"")</f>
        <v/>
      </c>
      <c r="G21" s="25"/>
      <c r="H21" s="96" t="str">
        <f>IF(患者1!AN21&lt;&gt;TRUE,患者1!H21,"")</f>
        <v/>
      </c>
      <c r="I21" s="97"/>
      <c r="J21" s="98"/>
      <c r="K21" s="99"/>
      <c r="L21" s="99"/>
      <c r="M21" s="99"/>
      <c r="N21" s="100"/>
      <c r="O21" s="98"/>
      <c r="P21" s="100"/>
      <c r="Q21" s="63"/>
      <c r="R21" s="45" t="s">
        <v>31</v>
      </c>
      <c r="S21" s="63"/>
      <c r="T21" s="63"/>
      <c r="U21" s="63"/>
      <c r="V21" s="63"/>
      <c r="W21" s="63"/>
      <c r="X21" s="63"/>
      <c r="Y21" s="63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 t="b">
        <f t="shared" si="4"/>
        <v>0</v>
      </c>
      <c r="AO21" s="67" t="b">
        <f t="shared" si="5"/>
        <v>0</v>
      </c>
      <c r="AR21" s="67" t="b">
        <f t="shared" si="3"/>
        <v>0</v>
      </c>
      <c r="AU21" s="39" t="b">
        <f>患者1!AU21</f>
        <v>0</v>
      </c>
      <c r="AV21" s="39" t="b">
        <f>患者1!AV21</f>
        <v>0</v>
      </c>
      <c r="AW21" s="67" t="str">
        <f t="shared" si="6"/>
        <v/>
      </c>
      <c r="AY21" s="39"/>
      <c r="AZ21" s="39">
        <f t="shared" si="8"/>
        <v>1</v>
      </c>
      <c r="BA21" s="39">
        <f t="shared" si="8"/>
        <v>1</v>
      </c>
      <c r="BB21" s="39" t="s">
        <v>38</v>
      </c>
      <c r="BK21" s="67" t="s">
        <v>42</v>
      </c>
    </row>
    <row r="22" spans="1:63" s="67" customFormat="1" ht="22.5" customHeight="1" x14ac:dyDescent="0.15">
      <c r="A22" s="58">
        <v>9</v>
      </c>
      <c r="B22" s="48"/>
      <c r="C22" s="21" t="str">
        <f>IF(患者1!AN22&lt;&gt;TRUE,患者1!C22,"")</f>
        <v/>
      </c>
      <c r="D22" s="22" t="str">
        <f>IF(患者1!AN22&lt;&gt;TRUE,患者1!D22,"")</f>
        <v/>
      </c>
      <c r="E22" s="23" t="s">
        <v>35</v>
      </c>
      <c r="F22" s="24" t="str">
        <f>IF(患者1!AN22&lt;&gt;TRUE,患者1!F22,"")</f>
        <v/>
      </c>
      <c r="G22" s="25"/>
      <c r="H22" s="96" t="str">
        <f>IF(患者1!AN22&lt;&gt;TRUE,患者1!H22,"")</f>
        <v/>
      </c>
      <c r="I22" s="97"/>
      <c r="J22" s="98"/>
      <c r="K22" s="99"/>
      <c r="L22" s="99"/>
      <c r="M22" s="99"/>
      <c r="N22" s="100"/>
      <c r="O22" s="98"/>
      <c r="P22" s="100"/>
      <c r="Q22" s="63"/>
      <c r="R22" s="63"/>
      <c r="S22" s="63"/>
      <c r="T22" s="63"/>
      <c r="U22" s="63"/>
      <c r="V22" s="63"/>
      <c r="W22" s="63"/>
      <c r="X22" s="63"/>
      <c r="Y22" s="63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 t="b">
        <f t="shared" si="4"/>
        <v>0</v>
      </c>
      <c r="AO22" s="67" t="b">
        <f t="shared" si="5"/>
        <v>0</v>
      </c>
      <c r="AR22" s="67" t="b">
        <f t="shared" si="3"/>
        <v>0</v>
      </c>
      <c r="AU22" s="39" t="b">
        <f>患者1!AU22</f>
        <v>0</v>
      </c>
      <c r="AV22" s="39" t="b">
        <f>患者1!AV22</f>
        <v>0</v>
      </c>
      <c r="AW22" s="67" t="str">
        <f t="shared" si="6"/>
        <v/>
      </c>
      <c r="AY22" s="39"/>
      <c r="AZ22" s="39">
        <f t="shared" si="8"/>
        <v>1</v>
      </c>
      <c r="BA22" s="39">
        <f t="shared" si="8"/>
        <v>1</v>
      </c>
      <c r="BB22" s="39" t="s">
        <v>38</v>
      </c>
      <c r="BK22" s="67" t="s">
        <v>42</v>
      </c>
    </row>
    <row r="23" spans="1:63" s="67" customFormat="1" ht="22.5" customHeight="1" x14ac:dyDescent="0.15">
      <c r="A23" s="58">
        <v>10</v>
      </c>
      <c r="B23" s="48"/>
      <c r="C23" s="21" t="str">
        <f>IF(患者1!AN23&lt;&gt;TRUE,患者1!C23,"")</f>
        <v/>
      </c>
      <c r="D23" s="22" t="str">
        <f>IF(患者1!AN23&lt;&gt;TRUE,患者1!D23,"")</f>
        <v/>
      </c>
      <c r="E23" s="23" t="s">
        <v>35</v>
      </c>
      <c r="F23" s="24" t="str">
        <f>IF(患者1!AN23&lt;&gt;TRUE,患者1!F23,"")</f>
        <v/>
      </c>
      <c r="G23" s="25"/>
      <c r="H23" s="96" t="str">
        <f>IF(患者1!AN23&lt;&gt;TRUE,患者1!H23,"")</f>
        <v/>
      </c>
      <c r="I23" s="97"/>
      <c r="J23" s="98"/>
      <c r="K23" s="99"/>
      <c r="L23" s="99"/>
      <c r="M23" s="99"/>
      <c r="N23" s="100"/>
      <c r="O23" s="98"/>
      <c r="P23" s="100"/>
      <c r="Q23" s="63"/>
      <c r="R23" s="59" t="s">
        <v>44</v>
      </c>
      <c r="S23" s="63"/>
      <c r="T23" s="63"/>
      <c r="U23" s="63"/>
      <c r="V23" s="63"/>
      <c r="W23" s="63"/>
      <c r="X23" s="63"/>
      <c r="Y23" s="63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 t="b">
        <f t="shared" si="4"/>
        <v>0</v>
      </c>
      <c r="AO23" s="67" t="b">
        <f t="shared" si="5"/>
        <v>0</v>
      </c>
      <c r="AR23" s="67" t="b">
        <f t="shared" si="3"/>
        <v>0</v>
      </c>
      <c r="AU23" s="39" t="b">
        <f>患者1!AU23</f>
        <v>0</v>
      </c>
      <c r="AV23" s="39" t="b">
        <f>患者1!AV23</f>
        <v>0</v>
      </c>
      <c r="AW23" s="67" t="str">
        <f t="shared" si="6"/>
        <v/>
      </c>
      <c r="AY23" s="39"/>
      <c r="AZ23" s="39">
        <f t="shared" si="8"/>
        <v>1</v>
      </c>
      <c r="BA23" s="39">
        <f t="shared" si="8"/>
        <v>1</v>
      </c>
      <c r="BB23" s="39" t="s">
        <v>38</v>
      </c>
      <c r="BK23" s="67" t="s">
        <v>42</v>
      </c>
    </row>
    <row r="24" spans="1:63" s="67" customFormat="1" ht="22.5" customHeight="1" x14ac:dyDescent="0.15">
      <c r="A24" s="58">
        <v>11</v>
      </c>
      <c r="B24" s="48"/>
      <c r="C24" s="21" t="str">
        <f>IF(患者1!AN24&lt;&gt;TRUE,患者1!C24,"")</f>
        <v/>
      </c>
      <c r="D24" s="22" t="str">
        <f>IF(患者1!AN24&lt;&gt;TRUE,患者1!D24,"")</f>
        <v/>
      </c>
      <c r="E24" s="23" t="s">
        <v>35</v>
      </c>
      <c r="F24" s="24" t="str">
        <f>IF(患者1!AN24&lt;&gt;TRUE,患者1!F24,"")</f>
        <v/>
      </c>
      <c r="G24" s="25"/>
      <c r="H24" s="96" t="str">
        <f>IF(患者1!AN24&lt;&gt;TRUE,患者1!H24,"")</f>
        <v/>
      </c>
      <c r="I24" s="97"/>
      <c r="J24" s="98"/>
      <c r="K24" s="99"/>
      <c r="L24" s="99"/>
      <c r="M24" s="99"/>
      <c r="N24" s="100"/>
      <c r="O24" s="98"/>
      <c r="P24" s="100"/>
      <c r="Q24" s="63"/>
      <c r="R24" s="63"/>
      <c r="S24" s="63"/>
      <c r="T24" s="63"/>
      <c r="U24" s="63"/>
      <c r="V24" s="63"/>
      <c r="W24" s="63"/>
      <c r="X24" s="63"/>
      <c r="Y24" s="63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 t="b">
        <f t="shared" si="4"/>
        <v>0</v>
      </c>
      <c r="AO24" s="67" t="b">
        <f t="shared" si="5"/>
        <v>0</v>
      </c>
      <c r="AR24" s="67" t="b">
        <f t="shared" si="3"/>
        <v>0</v>
      </c>
      <c r="AU24" s="39" t="b">
        <f>患者1!AU24</f>
        <v>0</v>
      </c>
      <c r="AV24" s="39" t="b">
        <f>患者1!AV24</f>
        <v>0</v>
      </c>
      <c r="AW24" s="67" t="str">
        <f t="shared" si="6"/>
        <v/>
      </c>
      <c r="AY24" s="39"/>
      <c r="AZ24" s="39">
        <f t="shared" si="8"/>
        <v>1</v>
      </c>
      <c r="BA24" s="39">
        <f t="shared" si="8"/>
        <v>1</v>
      </c>
      <c r="BB24" s="39" t="s">
        <v>38</v>
      </c>
      <c r="BK24" s="67" t="s">
        <v>42</v>
      </c>
    </row>
    <row r="25" spans="1:63" s="67" customFormat="1" ht="22.5" customHeight="1" x14ac:dyDescent="0.15">
      <c r="A25" s="58">
        <v>12</v>
      </c>
      <c r="B25" s="48"/>
      <c r="C25" s="21" t="str">
        <f>IF(患者1!AN25&lt;&gt;TRUE,患者1!C25,"")</f>
        <v/>
      </c>
      <c r="D25" s="22" t="str">
        <f>IF(患者1!AN25&lt;&gt;TRUE,患者1!D25,"")</f>
        <v/>
      </c>
      <c r="E25" s="23" t="s">
        <v>35</v>
      </c>
      <c r="F25" s="24" t="str">
        <f>IF(患者1!AN25&lt;&gt;TRUE,患者1!F25,"")</f>
        <v/>
      </c>
      <c r="G25" s="25"/>
      <c r="H25" s="96" t="str">
        <f>IF(患者1!AN25&lt;&gt;TRUE,患者1!H25,"")</f>
        <v/>
      </c>
      <c r="I25" s="97"/>
      <c r="J25" s="98"/>
      <c r="K25" s="99"/>
      <c r="L25" s="99"/>
      <c r="M25" s="99"/>
      <c r="N25" s="100"/>
      <c r="O25" s="98"/>
      <c r="P25" s="100"/>
      <c r="Q25" s="63"/>
      <c r="R25" s="63"/>
      <c r="S25" s="63"/>
      <c r="T25" s="63"/>
      <c r="U25" s="63"/>
      <c r="V25" s="63"/>
      <c r="W25" s="63"/>
      <c r="X25" s="63"/>
      <c r="Y25" s="63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 t="b">
        <f t="shared" si="4"/>
        <v>0</v>
      </c>
      <c r="AO25" s="67" t="b">
        <f t="shared" si="5"/>
        <v>0</v>
      </c>
      <c r="AR25" s="67" t="b">
        <f t="shared" si="3"/>
        <v>0</v>
      </c>
      <c r="AU25" s="39" t="b">
        <f>患者1!AU25</f>
        <v>0</v>
      </c>
      <c r="AV25" s="39" t="b">
        <f>患者1!AV25</f>
        <v>0</v>
      </c>
      <c r="AW25" s="67" t="str">
        <f t="shared" si="6"/>
        <v/>
      </c>
      <c r="AY25" s="39"/>
      <c r="AZ25" s="39">
        <f t="shared" si="8"/>
        <v>1</v>
      </c>
      <c r="BA25" s="39">
        <f t="shared" si="8"/>
        <v>1</v>
      </c>
      <c r="BB25" s="39" t="s">
        <v>38</v>
      </c>
      <c r="BK25" s="67" t="s">
        <v>42</v>
      </c>
    </row>
    <row r="26" spans="1:63" s="67" customFormat="1" ht="22.5" customHeight="1" x14ac:dyDescent="0.15">
      <c r="A26" s="58">
        <v>13</v>
      </c>
      <c r="B26" s="48"/>
      <c r="C26" s="21" t="str">
        <f>IF(患者1!AN26&lt;&gt;TRUE,患者1!C26,"")</f>
        <v/>
      </c>
      <c r="D26" s="22" t="str">
        <f>IF(患者1!AN26&lt;&gt;TRUE,患者1!D26,"")</f>
        <v/>
      </c>
      <c r="E26" s="23" t="s">
        <v>35</v>
      </c>
      <c r="F26" s="24" t="str">
        <f>IF(患者1!AN26&lt;&gt;TRUE,患者1!F26,"")</f>
        <v/>
      </c>
      <c r="G26" s="25"/>
      <c r="H26" s="96" t="str">
        <f>IF(患者1!AN26&lt;&gt;TRUE,患者1!H26,"")</f>
        <v/>
      </c>
      <c r="I26" s="97"/>
      <c r="J26" s="98"/>
      <c r="K26" s="99"/>
      <c r="L26" s="99"/>
      <c r="M26" s="99"/>
      <c r="N26" s="100"/>
      <c r="O26" s="98"/>
      <c r="P26" s="100"/>
      <c r="Q26" s="63"/>
      <c r="R26" s="63"/>
      <c r="S26" s="63"/>
      <c r="T26" s="63"/>
      <c r="U26" s="63"/>
      <c r="V26" s="63"/>
      <c r="W26" s="63"/>
      <c r="X26" s="63"/>
      <c r="Y26" s="63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 t="b">
        <f t="shared" si="4"/>
        <v>0</v>
      </c>
      <c r="AO26" s="67" t="b">
        <f t="shared" si="5"/>
        <v>0</v>
      </c>
      <c r="AR26" s="67" t="b">
        <f t="shared" si="3"/>
        <v>0</v>
      </c>
      <c r="AU26" s="39" t="b">
        <f>患者1!AU26</f>
        <v>0</v>
      </c>
      <c r="AV26" s="39" t="b">
        <f>患者1!AV26</f>
        <v>0</v>
      </c>
      <c r="AW26" s="67" t="str">
        <f t="shared" si="6"/>
        <v/>
      </c>
      <c r="AY26" s="39"/>
      <c r="AZ26" s="39">
        <f t="shared" si="8"/>
        <v>1</v>
      </c>
      <c r="BA26" s="39">
        <f t="shared" si="8"/>
        <v>1</v>
      </c>
      <c r="BB26" s="39" t="s">
        <v>38</v>
      </c>
      <c r="BK26" s="67" t="s">
        <v>42</v>
      </c>
    </row>
    <row r="27" spans="1:63" s="67" customFormat="1" ht="22.5" customHeight="1" x14ac:dyDescent="0.15">
      <c r="A27" s="58">
        <v>14</v>
      </c>
      <c r="B27" s="48"/>
      <c r="C27" s="21" t="str">
        <f>IF(患者1!AN27&lt;&gt;TRUE,患者1!C27,"")</f>
        <v/>
      </c>
      <c r="D27" s="22" t="str">
        <f>IF(患者1!AN27&lt;&gt;TRUE,患者1!D27,"")</f>
        <v/>
      </c>
      <c r="E27" s="23" t="s">
        <v>35</v>
      </c>
      <c r="F27" s="24" t="str">
        <f>IF(患者1!AN27&lt;&gt;TRUE,患者1!F27,"")</f>
        <v/>
      </c>
      <c r="G27" s="25"/>
      <c r="H27" s="96" t="str">
        <f>IF(患者1!AN27&lt;&gt;TRUE,患者1!H27,"")</f>
        <v/>
      </c>
      <c r="I27" s="97"/>
      <c r="J27" s="98"/>
      <c r="K27" s="99"/>
      <c r="L27" s="99"/>
      <c r="M27" s="99"/>
      <c r="N27" s="100"/>
      <c r="O27" s="98"/>
      <c r="P27" s="100"/>
      <c r="Q27" s="63"/>
      <c r="R27" s="63"/>
      <c r="S27" s="63"/>
      <c r="T27" s="63"/>
      <c r="U27" s="63"/>
      <c r="V27" s="63"/>
      <c r="W27" s="63"/>
      <c r="X27" s="63"/>
      <c r="Y27" s="63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 t="b">
        <f t="shared" si="4"/>
        <v>0</v>
      </c>
      <c r="AO27" s="67" t="b">
        <f t="shared" si="5"/>
        <v>0</v>
      </c>
      <c r="AR27" s="67" t="b">
        <f t="shared" si="3"/>
        <v>0</v>
      </c>
      <c r="AU27" s="39" t="b">
        <f>患者1!AU27</f>
        <v>0</v>
      </c>
      <c r="AV27" s="39" t="b">
        <f>患者1!AV27</f>
        <v>0</v>
      </c>
      <c r="AW27" s="67" t="str">
        <f t="shared" si="6"/>
        <v/>
      </c>
      <c r="AY27" s="39"/>
      <c r="AZ27" s="39">
        <f t="shared" si="8"/>
        <v>1</v>
      </c>
      <c r="BA27" s="39">
        <f t="shared" si="8"/>
        <v>1</v>
      </c>
      <c r="BB27" s="39" t="s">
        <v>38</v>
      </c>
      <c r="BK27" s="67" t="s">
        <v>42</v>
      </c>
    </row>
    <row r="28" spans="1:63" s="67" customFormat="1" ht="22.5" customHeight="1" x14ac:dyDescent="0.15">
      <c r="A28" s="58">
        <v>15</v>
      </c>
      <c r="B28" s="48"/>
      <c r="C28" s="21" t="str">
        <f>IF(患者1!AN28&lt;&gt;TRUE,患者1!C28,"")</f>
        <v/>
      </c>
      <c r="D28" s="22" t="str">
        <f>IF(患者1!AN28&lt;&gt;TRUE,患者1!D28,"")</f>
        <v/>
      </c>
      <c r="E28" s="23" t="s">
        <v>35</v>
      </c>
      <c r="F28" s="24" t="str">
        <f>IF(患者1!AN28&lt;&gt;TRUE,患者1!F28,"")</f>
        <v/>
      </c>
      <c r="G28" s="25"/>
      <c r="H28" s="96" t="str">
        <f>IF(患者1!AN28&lt;&gt;TRUE,患者1!H28,"")</f>
        <v/>
      </c>
      <c r="I28" s="97"/>
      <c r="J28" s="98"/>
      <c r="K28" s="99"/>
      <c r="L28" s="99"/>
      <c r="M28" s="99"/>
      <c r="N28" s="100"/>
      <c r="O28" s="98"/>
      <c r="P28" s="100"/>
      <c r="Q28" s="63"/>
      <c r="R28" s="63"/>
      <c r="S28" s="63"/>
      <c r="T28" s="63"/>
      <c r="U28" s="63"/>
      <c r="V28" s="63"/>
      <c r="W28" s="63"/>
      <c r="X28" s="63"/>
      <c r="Y28" s="63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 t="b">
        <f t="shared" si="4"/>
        <v>0</v>
      </c>
      <c r="AO28" s="67" t="b">
        <f t="shared" si="5"/>
        <v>0</v>
      </c>
      <c r="AR28" s="67" t="b">
        <f t="shared" si="3"/>
        <v>0</v>
      </c>
      <c r="AU28" s="39" t="b">
        <f>患者1!AU28</f>
        <v>0</v>
      </c>
      <c r="AV28" s="39" t="b">
        <f>患者1!AV28</f>
        <v>0</v>
      </c>
      <c r="AW28" s="67" t="str">
        <f t="shared" si="6"/>
        <v/>
      </c>
      <c r="AY28" s="39"/>
      <c r="AZ28" s="39">
        <f t="shared" si="8"/>
        <v>1</v>
      </c>
      <c r="BA28" s="39">
        <f t="shared" si="8"/>
        <v>1</v>
      </c>
      <c r="BB28" s="39" t="s">
        <v>38</v>
      </c>
      <c r="BK28" s="67" t="s">
        <v>42</v>
      </c>
    </row>
    <row r="29" spans="1:63" s="67" customFormat="1" ht="22.5" customHeight="1" x14ac:dyDescent="0.15">
      <c r="A29" s="58">
        <v>16</v>
      </c>
      <c r="B29" s="48"/>
      <c r="C29" s="21" t="str">
        <f>IF(患者1!AN29&lt;&gt;TRUE,患者1!C29,"")</f>
        <v/>
      </c>
      <c r="D29" s="22" t="str">
        <f>IF(患者1!AN29&lt;&gt;TRUE,患者1!D29,"")</f>
        <v/>
      </c>
      <c r="E29" s="23" t="s">
        <v>35</v>
      </c>
      <c r="F29" s="24" t="str">
        <f>IF(患者1!AN29&lt;&gt;TRUE,患者1!F29,"")</f>
        <v/>
      </c>
      <c r="G29" s="25"/>
      <c r="H29" s="96" t="str">
        <f>IF(患者1!AN29&lt;&gt;TRUE,患者1!H29,"")</f>
        <v/>
      </c>
      <c r="I29" s="97"/>
      <c r="J29" s="98"/>
      <c r="K29" s="99"/>
      <c r="L29" s="99"/>
      <c r="M29" s="99"/>
      <c r="N29" s="100"/>
      <c r="O29" s="98"/>
      <c r="P29" s="100"/>
      <c r="Q29" s="63"/>
      <c r="R29" s="63"/>
      <c r="S29" s="63"/>
      <c r="T29" s="63"/>
      <c r="U29" s="63"/>
      <c r="V29" s="63"/>
      <c r="W29" s="63"/>
      <c r="X29" s="63"/>
      <c r="Y29" s="63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 t="b">
        <f t="shared" si="4"/>
        <v>0</v>
      </c>
      <c r="AO29" s="67" t="b">
        <f t="shared" si="5"/>
        <v>0</v>
      </c>
      <c r="AR29" s="67" t="b">
        <f t="shared" si="3"/>
        <v>0</v>
      </c>
      <c r="AU29" s="39" t="b">
        <f>患者1!AU29</f>
        <v>0</v>
      </c>
      <c r="AV29" s="39" t="b">
        <f>患者1!AV29</f>
        <v>0</v>
      </c>
      <c r="AW29" s="67" t="str">
        <f t="shared" si="6"/>
        <v/>
      </c>
      <c r="AY29" s="39"/>
      <c r="AZ29" s="39">
        <f t="shared" si="8"/>
        <v>1</v>
      </c>
      <c r="BA29" s="39">
        <f t="shared" si="8"/>
        <v>1</v>
      </c>
      <c r="BB29" s="39" t="s">
        <v>38</v>
      </c>
      <c r="BK29" s="67" t="s">
        <v>42</v>
      </c>
    </row>
    <row r="30" spans="1:63" s="67" customFormat="1" ht="22.5" customHeight="1" x14ac:dyDescent="0.15">
      <c r="A30" s="58">
        <v>17</v>
      </c>
      <c r="B30" s="48"/>
      <c r="C30" s="21" t="str">
        <f>IF(患者1!AN30&lt;&gt;TRUE,患者1!C30,"")</f>
        <v/>
      </c>
      <c r="D30" s="22" t="str">
        <f>IF(患者1!AN30&lt;&gt;TRUE,患者1!D30,"")</f>
        <v/>
      </c>
      <c r="E30" s="23" t="s">
        <v>35</v>
      </c>
      <c r="F30" s="24" t="str">
        <f>IF(患者1!AN30&lt;&gt;TRUE,患者1!F30,"")</f>
        <v/>
      </c>
      <c r="G30" s="25"/>
      <c r="H30" s="96" t="str">
        <f>IF(患者1!AN30&lt;&gt;TRUE,患者1!H30,"")</f>
        <v/>
      </c>
      <c r="I30" s="97"/>
      <c r="J30" s="98"/>
      <c r="K30" s="99"/>
      <c r="L30" s="99"/>
      <c r="M30" s="99"/>
      <c r="N30" s="100"/>
      <c r="O30" s="98"/>
      <c r="P30" s="100"/>
      <c r="Q30" s="63"/>
      <c r="R30" s="63"/>
      <c r="S30" s="63"/>
      <c r="T30" s="63"/>
      <c r="U30" s="63"/>
      <c r="V30" s="63"/>
      <c r="W30" s="63"/>
      <c r="X30" s="63"/>
      <c r="Y30" s="63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 t="b">
        <f t="shared" si="4"/>
        <v>0</v>
      </c>
      <c r="AO30" s="67" t="b">
        <f t="shared" si="5"/>
        <v>0</v>
      </c>
      <c r="AR30" s="67" t="b">
        <f t="shared" si="3"/>
        <v>0</v>
      </c>
      <c r="AU30" s="39" t="b">
        <f>患者1!AU30</f>
        <v>0</v>
      </c>
      <c r="AV30" s="39" t="b">
        <f>患者1!AV30</f>
        <v>0</v>
      </c>
      <c r="AW30" s="67" t="str">
        <f t="shared" si="6"/>
        <v/>
      </c>
      <c r="AY30" s="39"/>
      <c r="AZ30" s="39">
        <f t="shared" si="8"/>
        <v>1</v>
      </c>
      <c r="BA30" s="39">
        <f t="shared" si="8"/>
        <v>1</v>
      </c>
      <c r="BB30" s="39" t="s">
        <v>38</v>
      </c>
      <c r="BK30" s="67" t="s">
        <v>42</v>
      </c>
    </row>
    <row r="31" spans="1:63" s="67" customFormat="1" ht="22.5" customHeight="1" x14ac:dyDescent="0.15">
      <c r="A31" s="58">
        <v>18</v>
      </c>
      <c r="B31" s="48"/>
      <c r="C31" s="21" t="str">
        <f>IF(患者1!AN31&lt;&gt;TRUE,患者1!C31,"")</f>
        <v/>
      </c>
      <c r="D31" s="22" t="str">
        <f>IF(患者1!AN31&lt;&gt;TRUE,患者1!D31,"")</f>
        <v/>
      </c>
      <c r="E31" s="23" t="s">
        <v>35</v>
      </c>
      <c r="F31" s="24" t="str">
        <f>IF(患者1!AN31&lt;&gt;TRUE,患者1!F31,"")</f>
        <v/>
      </c>
      <c r="G31" s="25"/>
      <c r="H31" s="96" t="str">
        <f>IF(患者1!AN31&lt;&gt;TRUE,患者1!H31,"")</f>
        <v/>
      </c>
      <c r="I31" s="97"/>
      <c r="J31" s="98"/>
      <c r="K31" s="99"/>
      <c r="L31" s="99"/>
      <c r="M31" s="99"/>
      <c r="N31" s="100"/>
      <c r="O31" s="98"/>
      <c r="P31" s="100"/>
      <c r="Q31" s="63"/>
      <c r="R31" s="63"/>
      <c r="S31" s="63"/>
      <c r="T31" s="63"/>
      <c r="U31" s="63"/>
      <c r="V31" s="63"/>
      <c r="W31" s="63"/>
      <c r="X31" s="63"/>
      <c r="Y31" s="63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 t="b">
        <f t="shared" si="4"/>
        <v>0</v>
      </c>
      <c r="AO31" s="67" t="b">
        <f t="shared" si="5"/>
        <v>0</v>
      </c>
      <c r="AR31" s="67" t="b">
        <f t="shared" si="3"/>
        <v>0</v>
      </c>
      <c r="AU31" s="39" t="b">
        <f>患者1!AU31</f>
        <v>0</v>
      </c>
      <c r="AV31" s="39" t="b">
        <f>患者1!AV31</f>
        <v>0</v>
      </c>
      <c r="AW31" s="67" t="str">
        <f t="shared" si="6"/>
        <v/>
      </c>
      <c r="AY31" s="39"/>
      <c r="AZ31" s="39">
        <f t="shared" si="8"/>
        <v>1</v>
      </c>
      <c r="BA31" s="39">
        <f t="shared" si="8"/>
        <v>1</v>
      </c>
      <c r="BB31" s="39" t="s">
        <v>38</v>
      </c>
      <c r="BK31" s="67" t="s">
        <v>42</v>
      </c>
    </row>
    <row r="32" spans="1:63" s="67" customFormat="1" ht="22.5" customHeight="1" x14ac:dyDescent="0.15">
      <c r="A32" s="58">
        <v>19</v>
      </c>
      <c r="B32" s="48"/>
      <c r="C32" s="21" t="str">
        <f>IF(患者1!AN32&lt;&gt;TRUE,患者1!C32,"")</f>
        <v/>
      </c>
      <c r="D32" s="22" t="str">
        <f>IF(患者1!AN32&lt;&gt;TRUE,患者1!D32,"")</f>
        <v/>
      </c>
      <c r="E32" s="23" t="s">
        <v>35</v>
      </c>
      <c r="F32" s="24" t="str">
        <f>IF(患者1!AN32&lt;&gt;TRUE,患者1!F32,"")</f>
        <v/>
      </c>
      <c r="G32" s="25"/>
      <c r="H32" s="96" t="str">
        <f>IF(患者1!AN32&lt;&gt;TRUE,患者1!H32,"")</f>
        <v/>
      </c>
      <c r="I32" s="97"/>
      <c r="J32" s="98"/>
      <c r="K32" s="99"/>
      <c r="L32" s="99"/>
      <c r="M32" s="99"/>
      <c r="N32" s="100"/>
      <c r="O32" s="98"/>
      <c r="P32" s="100"/>
      <c r="Q32" s="63"/>
      <c r="R32" s="63"/>
      <c r="S32" s="63"/>
      <c r="T32" s="63"/>
      <c r="U32" s="63"/>
      <c r="V32" s="63"/>
      <c r="W32" s="63"/>
      <c r="X32" s="63"/>
      <c r="Y32" s="63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 t="b">
        <f t="shared" si="4"/>
        <v>0</v>
      </c>
      <c r="AO32" s="67" t="b">
        <f t="shared" si="5"/>
        <v>0</v>
      </c>
      <c r="AR32" s="67" t="b">
        <f t="shared" si="3"/>
        <v>0</v>
      </c>
      <c r="AU32" s="39" t="b">
        <f>患者1!AU32</f>
        <v>0</v>
      </c>
      <c r="AV32" s="39" t="b">
        <f>患者1!AV32</f>
        <v>0</v>
      </c>
      <c r="AW32" s="67" t="str">
        <f t="shared" si="6"/>
        <v/>
      </c>
      <c r="AY32" s="39"/>
      <c r="AZ32" s="39">
        <f t="shared" si="8"/>
        <v>1</v>
      </c>
      <c r="BA32" s="39">
        <f t="shared" si="8"/>
        <v>1</v>
      </c>
      <c r="BB32" s="39" t="s">
        <v>38</v>
      </c>
      <c r="BK32" s="67" t="s">
        <v>42</v>
      </c>
    </row>
    <row r="33" spans="1:63" ht="22.5" customHeight="1" x14ac:dyDescent="0.15">
      <c r="A33" s="58">
        <v>20</v>
      </c>
      <c r="B33" s="48"/>
      <c r="C33" s="21" t="str">
        <f>IF(患者1!AN33&lt;&gt;TRUE,患者1!C33,"")</f>
        <v/>
      </c>
      <c r="D33" s="22" t="str">
        <f>IF(患者1!AN33&lt;&gt;TRUE,患者1!D33,"")</f>
        <v/>
      </c>
      <c r="E33" s="23" t="s">
        <v>35</v>
      </c>
      <c r="F33" s="24" t="str">
        <f>IF(患者1!AN33&lt;&gt;TRUE,患者1!F33,"")</f>
        <v/>
      </c>
      <c r="G33" s="25"/>
      <c r="H33" s="96" t="str">
        <f>IF(患者1!AN33&lt;&gt;TRUE,患者1!H33,"")</f>
        <v/>
      </c>
      <c r="I33" s="97"/>
      <c r="J33" s="98"/>
      <c r="K33" s="99"/>
      <c r="L33" s="99"/>
      <c r="M33" s="99"/>
      <c r="N33" s="100"/>
      <c r="O33" s="98"/>
      <c r="P33" s="100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 t="b">
        <f t="shared" si="4"/>
        <v>0</v>
      </c>
      <c r="AO33" s="67" t="b">
        <f t="shared" si="5"/>
        <v>0</v>
      </c>
      <c r="AR33" s="67" t="b">
        <f t="shared" si="3"/>
        <v>0</v>
      </c>
      <c r="AU33" s="39" t="b">
        <f>患者1!AU33</f>
        <v>0</v>
      </c>
      <c r="AV33" s="39" t="b">
        <f>患者1!AV33</f>
        <v>0</v>
      </c>
      <c r="AW33" s="67" t="str">
        <f t="shared" si="6"/>
        <v/>
      </c>
      <c r="AY33" s="39"/>
      <c r="AZ33" s="39">
        <f t="shared" si="8"/>
        <v>1</v>
      </c>
      <c r="BA33" s="39">
        <f t="shared" si="8"/>
        <v>1</v>
      </c>
      <c r="BK33" s="67" t="s">
        <v>42</v>
      </c>
    </row>
    <row r="34" spans="1:63" ht="30" customHeight="1" x14ac:dyDescent="0.15">
      <c r="C34" s="65" t="s">
        <v>18</v>
      </c>
      <c r="D34" s="52">
        <f>患者1!D34</f>
        <v>0</v>
      </c>
      <c r="E34" s="52" t="s">
        <v>19</v>
      </c>
      <c r="AD34" s="39"/>
      <c r="AE34" s="39"/>
      <c r="AF34" s="39"/>
      <c r="AG34" s="39"/>
      <c r="AH34" s="39"/>
      <c r="AI34" s="39"/>
      <c r="AN34" s="39"/>
      <c r="BK34" s="67" t="s">
        <v>42</v>
      </c>
    </row>
    <row r="35" spans="1:63" ht="27.75" customHeight="1" x14ac:dyDescent="0.15">
      <c r="H35" s="53" t="s">
        <v>20</v>
      </c>
      <c r="I35" s="26">
        <f>患者1!I35</f>
        <v>0</v>
      </c>
      <c r="J35" s="54" t="s">
        <v>21</v>
      </c>
      <c r="Z35" s="101" t="str">
        <f>AF39</f>
        <v/>
      </c>
      <c r="AA35" s="101"/>
      <c r="AB35" s="101"/>
      <c r="AC35" s="101"/>
      <c r="AD35" s="39"/>
      <c r="AE35" s="39"/>
      <c r="AF35" s="39"/>
      <c r="AG35" s="39"/>
      <c r="AH35" s="39"/>
      <c r="AI35" s="39"/>
      <c r="AN35" s="39"/>
      <c r="BK35" s="67" t="s">
        <v>42</v>
      </c>
    </row>
    <row r="36" spans="1:63" x14ac:dyDescent="0.15">
      <c r="R36" s="55"/>
      <c r="Z36" s="101"/>
      <c r="AA36" s="101"/>
      <c r="AB36" s="101"/>
      <c r="AC36" s="101"/>
      <c r="AD36" s="39"/>
      <c r="AE36" s="39"/>
      <c r="AF36" s="39"/>
      <c r="AG36" s="39"/>
      <c r="AH36" s="39"/>
      <c r="AI36" s="39"/>
      <c r="AN36" s="39"/>
      <c r="BK36" s="67" t="s">
        <v>42</v>
      </c>
    </row>
    <row r="37" spans="1:63" ht="13.5" customHeight="1" x14ac:dyDescent="0.15">
      <c r="R37" s="55"/>
      <c r="Z37" s="101"/>
      <c r="AA37" s="101"/>
      <c r="AB37" s="101"/>
      <c r="AC37" s="101"/>
      <c r="AD37" s="39"/>
      <c r="AE37" s="39"/>
      <c r="AF37" s="39" t="str">
        <f>AF2&amp;CHAR(10) &amp; AF3&amp;CHAR(10) &amp; AF4&amp;CHAR(10) &amp; AF5&amp;CHAR(10) &amp; AF6&amp;CHAR(10) &amp; AF9&amp;CHAR(10) &amp; AF10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</v>
      </c>
      <c r="AG37" s="39"/>
      <c r="AH37" s="39"/>
      <c r="AI37" s="39"/>
      <c r="AN37" s="39"/>
      <c r="BK37" s="67" t="s">
        <v>42</v>
      </c>
    </row>
    <row r="38" spans="1:63" ht="13.5" customHeight="1" x14ac:dyDescent="0.15">
      <c r="R38" s="55"/>
      <c r="Z38" s="101"/>
      <c r="AA38" s="101"/>
      <c r="AB38" s="101"/>
      <c r="AC38" s="101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Y38" s="39"/>
      <c r="AZ38" s="39"/>
      <c r="BA38" s="39"/>
      <c r="BB38" s="39"/>
      <c r="BC38" s="39"/>
      <c r="BD38" s="39"/>
      <c r="BE38" s="39"/>
      <c r="BG38" s="39"/>
      <c r="BH38" s="39"/>
      <c r="BI38" s="39"/>
      <c r="BJ38" s="39"/>
      <c r="BK38" s="67" t="s">
        <v>42</v>
      </c>
    </row>
    <row r="39" spans="1:63" ht="13.5" customHeight="1" x14ac:dyDescent="0.15">
      <c r="R39" s="55"/>
      <c r="Z39" s="101"/>
      <c r="AA39" s="101"/>
      <c r="AB39" s="101"/>
      <c r="AC39" s="101"/>
      <c r="AD39" s="39"/>
      <c r="AE39" s="39"/>
      <c r="AF39" s="39" t="str">
        <f>患者1!AF39</f>
        <v/>
      </c>
      <c r="AG39" s="39" t="str">
        <f>患者1!AG39</f>
        <v/>
      </c>
      <c r="AH39" s="39" t="str">
        <f>患者1!AH39</f>
        <v/>
      </c>
      <c r="AI39" s="39" t="str">
        <f>患者1!AI39</f>
        <v/>
      </c>
      <c r="AN39" s="39"/>
      <c r="AY39" s="39"/>
      <c r="AZ39" s="39"/>
      <c r="BA39" s="39"/>
      <c r="BB39" s="39"/>
      <c r="BC39" s="39"/>
      <c r="BD39" s="39"/>
      <c r="BE39" s="39"/>
      <c r="BG39" s="39"/>
      <c r="BH39" s="39"/>
      <c r="BI39" s="39"/>
      <c r="BJ39" s="39"/>
      <c r="BK39" s="67" t="s">
        <v>42</v>
      </c>
    </row>
    <row r="40" spans="1:63" ht="13.5" customHeight="1" x14ac:dyDescent="0.15">
      <c r="R40" s="55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Y40" s="39"/>
      <c r="AZ40" s="39"/>
      <c r="BA40" s="39"/>
      <c r="BB40" s="39"/>
      <c r="BC40" s="39"/>
      <c r="BD40" s="39"/>
      <c r="BE40" s="39"/>
      <c r="BG40" s="39"/>
      <c r="BH40" s="39"/>
      <c r="BI40" s="39"/>
      <c r="BJ40" s="39"/>
      <c r="BK40" s="67" t="s">
        <v>42</v>
      </c>
    </row>
    <row r="41" spans="1:63" ht="13.5" customHeight="1" x14ac:dyDescent="0.15">
      <c r="R41" s="55"/>
      <c r="AA41" s="39"/>
      <c r="AD41" s="39"/>
      <c r="AE41" s="39"/>
      <c r="AF41" s="39" t="str">
        <f>AF12&amp;AF39</f>
        <v>※「患者氏名（同一建物居住者）」　</v>
      </c>
      <c r="AG41" s="39" t="str">
        <f t="shared" ref="AG41:AI41" si="9">AG12&amp;AG39</f>
        <v>※「診療時間（開始時刻及び終了時間）」　</v>
      </c>
      <c r="AH41" s="39" t="str">
        <f t="shared" si="9"/>
        <v>※「診療場所」　</v>
      </c>
      <c r="AI41" s="39" t="str">
        <f t="shared" si="9"/>
        <v>※「在宅訪問診療料２、往診料」　</v>
      </c>
      <c r="AN41" s="39"/>
      <c r="AY41" s="39"/>
      <c r="AZ41" s="39"/>
      <c r="BA41" s="39"/>
      <c r="BB41" s="39"/>
      <c r="BC41" s="39"/>
      <c r="BD41" s="39"/>
      <c r="BE41" s="39"/>
      <c r="BG41" s="39"/>
      <c r="BH41" s="39"/>
      <c r="BI41" s="39"/>
      <c r="BJ41" s="39"/>
      <c r="BK41" s="67" t="s">
        <v>42</v>
      </c>
    </row>
    <row r="42" spans="1:63" ht="13.5" customHeight="1" x14ac:dyDescent="0.15">
      <c r="R42" s="55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Y42" s="39"/>
      <c r="AZ42" s="39"/>
      <c r="BA42" s="39"/>
      <c r="BB42" s="39"/>
      <c r="BC42" s="39"/>
      <c r="BD42" s="39"/>
      <c r="BE42" s="39"/>
      <c r="BG42" s="39"/>
      <c r="BH42" s="39"/>
      <c r="BI42" s="39"/>
      <c r="BJ42" s="39"/>
      <c r="BK42" s="67" t="s">
        <v>42</v>
      </c>
    </row>
    <row r="43" spans="1:63" ht="13.5" customHeight="1" x14ac:dyDescent="0.15">
      <c r="R43" s="55"/>
      <c r="Z43" s="67" t="str">
        <f>"※「診療人数合計」　"&amp;D34&amp;"人　"</f>
        <v>※「診療人数合計」　0人　</v>
      </c>
      <c r="AA43" s="67" t="str">
        <f>"※「主治医氏名」　"&amp;I35&amp;"　"</f>
        <v>※「主治医氏名」　0　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Y43" s="39"/>
      <c r="AZ43" s="39"/>
      <c r="BA43" s="39"/>
      <c r="BB43" s="39"/>
      <c r="BC43" s="39"/>
      <c r="BD43" s="39"/>
      <c r="BE43" s="39"/>
      <c r="BG43" s="39"/>
      <c r="BH43" s="39"/>
      <c r="BI43" s="39"/>
      <c r="BJ43" s="39"/>
      <c r="BK43" s="67" t="s">
        <v>42</v>
      </c>
    </row>
    <row r="44" spans="1:63" ht="13.5" customHeight="1" x14ac:dyDescent="0.15">
      <c r="R44" s="55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Y44" s="39"/>
      <c r="AZ44" s="39"/>
      <c r="BA44" s="39"/>
      <c r="BB44" s="39"/>
      <c r="BC44" s="39"/>
      <c r="BD44" s="39"/>
      <c r="BE44" s="39"/>
      <c r="BG44" s="39"/>
      <c r="BH44" s="39"/>
      <c r="BI44" s="39"/>
      <c r="BJ44" s="39"/>
      <c r="BK44" s="67" t="s">
        <v>42</v>
      </c>
    </row>
    <row r="45" spans="1:63" ht="13.5" customHeight="1" x14ac:dyDescent="0.15">
      <c r="R45" s="55"/>
      <c r="Z45" s="67" t="str">
        <f>Z43&amp;CHAR(10) &amp; AA43</f>
        <v>※「診療人数合計」　0人　
※「主治医氏名」　0　</v>
      </c>
      <c r="AA45" s="39"/>
      <c r="AB45" s="39"/>
      <c r="AC45" s="39"/>
      <c r="AD45" s="39"/>
      <c r="AE45" s="39"/>
      <c r="AF45" s="39" t="str">
        <f>DBCS(Z45)</f>
        <v>※「診療人数合計」　０人　
※「主治医氏名」　０　</v>
      </c>
      <c r="AG45" s="39"/>
      <c r="AH45" s="39"/>
      <c r="AI45" s="39"/>
      <c r="AJ45" s="39"/>
      <c r="AK45" s="39"/>
      <c r="AL45" s="39"/>
      <c r="AM45" s="39"/>
      <c r="AN45" s="39"/>
      <c r="AY45" s="39"/>
      <c r="AZ45" s="39"/>
      <c r="BA45" s="39"/>
      <c r="BB45" s="39"/>
      <c r="BC45" s="39"/>
      <c r="BD45" s="39"/>
      <c r="BE45" s="39"/>
      <c r="BG45" s="39"/>
      <c r="BH45" s="39"/>
      <c r="BI45" s="39"/>
      <c r="BJ45" s="39"/>
      <c r="BK45" s="67" t="s">
        <v>42</v>
      </c>
    </row>
    <row r="46" spans="1:63" ht="13.5" customHeight="1" x14ac:dyDescent="0.15">
      <c r="R46" s="55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Y46" s="39"/>
      <c r="AZ46" s="39"/>
      <c r="BA46" s="39"/>
      <c r="BB46" s="39"/>
      <c r="BC46" s="39"/>
      <c r="BD46" s="39"/>
      <c r="BE46" s="39"/>
      <c r="BG46" s="39"/>
      <c r="BH46" s="39"/>
      <c r="BI46" s="39"/>
      <c r="BJ46" s="39"/>
      <c r="BK46" s="67" t="s">
        <v>42</v>
      </c>
    </row>
    <row r="47" spans="1:63" ht="13.5" customHeight="1" x14ac:dyDescent="0.15">
      <c r="R47" s="55"/>
      <c r="Z47" s="39"/>
      <c r="AA47" s="39"/>
      <c r="AB47" s="39"/>
      <c r="AC47" s="39"/>
      <c r="AD47" s="39"/>
      <c r="AE47" s="39"/>
      <c r="AF47" s="39" t="str">
        <f>AF37&amp;CHAR(10) &amp;AF41&amp;CHAR(10) &amp;AG41&amp;CHAR(10) &amp;AH41&amp;CHAR(10) &amp;AI41&amp;CHAR(10) &amp;AF45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AG47" s="39"/>
      <c r="AH47" s="39"/>
      <c r="AI47" s="39"/>
      <c r="AJ47" s="39"/>
      <c r="AK47" s="39"/>
      <c r="AL47" s="39"/>
      <c r="AM47" s="39"/>
      <c r="AN47" s="39"/>
      <c r="AY47" s="39"/>
      <c r="AZ47" s="39"/>
      <c r="BA47" s="39"/>
      <c r="BB47" s="39"/>
      <c r="BC47" s="39"/>
      <c r="BD47" s="39"/>
      <c r="BE47" s="39"/>
      <c r="BG47" s="39"/>
      <c r="BH47" s="39"/>
      <c r="BI47" s="39"/>
      <c r="BJ47" s="39"/>
      <c r="BK47" s="67" t="s">
        <v>42</v>
      </c>
    </row>
    <row r="48" spans="1:63" ht="13.5" customHeight="1" x14ac:dyDescent="0.15">
      <c r="R48" s="55"/>
      <c r="AY48" s="39"/>
      <c r="AZ48" s="39"/>
      <c r="BA48" s="39"/>
      <c r="BB48" s="39"/>
      <c r="BC48" s="39"/>
      <c r="BD48" s="39"/>
      <c r="BE48" s="39"/>
      <c r="BG48" s="39"/>
      <c r="BH48" s="39"/>
      <c r="BI48" s="39"/>
      <c r="BJ48" s="39"/>
      <c r="BK48" s="39"/>
    </row>
    <row r="49" spans="18:63" ht="13.5" customHeight="1" x14ac:dyDescent="0.15">
      <c r="R49" s="55"/>
      <c r="AY49" s="39"/>
      <c r="AZ49" s="39"/>
      <c r="BA49" s="39"/>
      <c r="BB49" s="39"/>
      <c r="BC49" s="39"/>
      <c r="BD49" s="39"/>
      <c r="BE49" s="39"/>
      <c r="BG49" s="39"/>
      <c r="BH49" s="39"/>
      <c r="BI49" s="39"/>
      <c r="BJ49" s="39"/>
      <c r="BK49" s="39"/>
    </row>
    <row r="50" spans="18:63" ht="13.5" customHeight="1" x14ac:dyDescent="0.15">
      <c r="R50" s="55"/>
      <c r="AY50" s="39"/>
      <c r="AZ50" s="39"/>
      <c r="BA50" s="39"/>
      <c r="BB50" s="39"/>
      <c r="BC50" s="39"/>
      <c r="BD50" s="39"/>
      <c r="BE50" s="39"/>
      <c r="BG50" s="39"/>
      <c r="BH50" s="39"/>
      <c r="BI50" s="39"/>
      <c r="BJ50" s="39"/>
      <c r="BK50" s="39"/>
    </row>
    <row r="51" spans="18:63" x14ac:dyDescent="0.15">
      <c r="R51" s="55"/>
    </row>
    <row r="52" spans="18:63" x14ac:dyDescent="0.15">
      <c r="R52" s="55"/>
    </row>
    <row r="53" spans="18:63" x14ac:dyDescent="0.15">
      <c r="R53" s="55"/>
    </row>
    <row r="54" spans="18:63" x14ac:dyDescent="0.15">
      <c r="R54" s="55"/>
    </row>
    <row r="55" spans="18:63" x14ac:dyDescent="0.15">
      <c r="R55" s="55"/>
    </row>
    <row r="56" spans="18:63" x14ac:dyDescent="0.15">
      <c r="R56" s="55"/>
    </row>
    <row r="57" spans="18:63" x14ac:dyDescent="0.15">
      <c r="R57" s="55"/>
    </row>
    <row r="58" spans="18:63" x14ac:dyDescent="0.15">
      <c r="R58" s="55"/>
    </row>
  </sheetData>
  <sheetProtection sheet="1" objects="1" scenarios="1"/>
  <mergeCells count="76">
    <mergeCell ref="H33:I33"/>
    <mergeCell ref="J33:N33"/>
    <mergeCell ref="O33:P33"/>
    <mergeCell ref="Z35:AC39"/>
    <mergeCell ref="H31:I31"/>
    <mergeCell ref="J31:N31"/>
    <mergeCell ref="O31:P31"/>
    <mergeCell ref="H32:I32"/>
    <mergeCell ref="J32:N32"/>
    <mergeCell ref="O32:P32"/>
    <mergeCell ref="H29:I29"/>
    <mergeCell ref="J29:N29"/>
    <mergeCell ref="O29:P29"/>
    <mergeCell ref="H30:I30"/>
    <mergeCell ref="J30:N30"/>
    <mergeCell ref="O30:P30"/>
    <mergeCell ref="H27:I27"/>
    <mergeCell ref="J27:N27"/>
    <mergeCell ref="O27:P27"/>
    <mergeCell ref="H28:I28"/>
    <mergeCell ref="J28:N28"/>
    <mergeCell ref="O28:P28"/>
    <mergeCell ref="H25:I25"/>
    <mergeCell ref="J25:N25"/>
    <mergeCell ref="O25:P25"/>
    <mergeCell ref="H26:I26"/>
    <mergeCell ref="J26:N26"/>
    <mergeCell ref="O26:P26"/>
    <mergeCell ref="H23:I23"/>
    <mergeCell ref="J23:N23"/>
    <mergeCell ref="O23:P23"/>
    <mergeCell ref="H24:I24"/>
    <mergeCell ref="J24:N24"/>
    <mergeCell ref="O24:P24"/>
    <mergeCell ref="H21:I21"/>
    <mergeCell ref="J21:N21"/>
    <mergeCell ref="O21:P21"/>
    <mergeCell ref="H22:I22"/>
    <mergeCell ref="J22:N22"/>
    <mergeCell ref="O22:P22"/>
    <mergeCell ref="H19:I19"/>
    <mergeCell ref="J19:N19"/>
    <mergeCell ref="O19:P19"/>
    <mergeCell ref="H20:I20"/>
    <mergeCell ref="J20:N20"/>
    <mergeCell ref="O20:P20"/>
    <mergeCell ref="H17:I17"/>
    <mergeCell ref="J17:N17"/>
    <mergeCell ref="O17:P17"/>
    <mergeCell ref="H18:I18"/>
    <mergeCell ref="J18:N18"/>
    <mergeCell ref="O18:P18"/>
    <mergeCell ref="H15:I15"/>
    <mergeCell ref="J15:N15"/>
    <mergeCell ref="O15:P15"/>
    <mergeCell ref="H16:I16"/>
    <mergeCell ref="J16:N16"/>
    <mergeCell ref="O16:P16"/>
    <mergeCell ref="H12:I13"/>
    <mergeCell ref="J12:N12"/>
    <mergeCell ref="O12:P13"/>
    <mergeCell ref="D13:F13"/>
    <mergeCell ref="J13:N13"/>
    <mergeCell ref="H14:I14"/>
    <mergeCell ref="J14:N14"/>
    <mergeCell ref="O14:P14"/>
    <mergeCell ref="C2:P2"/>
    <mergeCell ref="D3:H3"/>
    <mergeCell ref="R3:R19"/>
    <mergeCell ref="E4:G4"/>
    <mergeCell ref="I4:P4"/>
    <mergeCell ref="E5:P5"/>
    <mergeCell ref="D6:P6"/>
    <mergeCell ref="C9:P9"/>
    <mergeCell ref="C12:C13"/>
    <mergeCell ref="D12:F1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4" name="Check Box 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0" r:id="rId5" name="Check Box 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13</xdr:row>
                    <xdr:rowOff>38100</xdr:rowOff>
                  </from>
                  <to>
                    <xdr:col>15</xdr:col>
                    <xdr:colOff>95250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1" r:id="rId6" name="Option Button 3">
              <controlPr defaultSize="0" autoFill="0" autoLine="0" autoPict="0">
                <anchor moveWithCells="1">
                  <from>
                    <xdr:col>4</xdr:col>
                    <xdr:colOff>85725</xdr:colOff>
                    <xdr:row>3</xdr:row>
                    <xdr:rowOff>66675</xdr:rowOff>
                  </from>
                  <to>
                    <xdr:col>7</xdr:col>
                    <xdr:colOff>9525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2" r:id="rId7" name="Option Button 4">
              <controlPr defaultSize="0" autoFill="0" autoLine="0" autoPict="0">
                <anchor moveWithCells="1">
                  <from>
                    <xdr:col>5</xdr:col>
                    <xdr:colOff>352425</xdr:colOff>
                    <xdr:row>3</xdr:row>
                    <xdr:rowOff>66675</xdr:rowOff>
                  </from>
                  <to>
                    <xdr:col>7</xdr:col>
                    <xdr:colOff>523875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3" r:id="rId8" name="Option Button 5">
              <controlPr defaultSize="0" autoFill="0" autoLine="0" autoPict="0">
                <anchor moveWithCells="1">
                  <from>
                    <xdr:col>7</xdr:col>
                    <xdr:colOff>714375</xdr:colOff>
                    <xdr:row>3</xdr:row>
                    <xdr:rowOff>66675</xdr:rowOff>
                  </from>
                  <to>
                    <xdr:col>8</xdr:col>
                    <xdr:colOff>695325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4" r:id="rId9" name="Option Button 6">
              <controlPr defaultSize="0" autoFill="0" autoLine="0" autoPict="0">
                <anchor moveWithCells="1">
                  <from>
                    <xdr:col>8</xdr:col>
                    <xdr:colOff>371475</xdr:colOff>
                    <xdr:row>3</xdr:row>
                    <xdr:rowOff>66675</xdr:rowOff>
                  </from>
                  <to>
                    <xdr:col>8</xdr:col>
                    <xdr:colOff>1209675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5" r:id="rId10" name="Option Button 7">
              <controlPr defaultSize="0" autoFill="0" autoLine="0" autoPict="0">
                <anchor moveWithCells="1">
                  <from>
                    <xdr:col>8</xdr:col>
                    <xdr:colOff>885825</xdr:colOff>
                    <xdr:row>3</xdr:row>
                    <xdr:rowOff>66675</xdr:rowOff>
                  </from>
                  <to>
                    <xdr:col>8</xdr:col>
                    <xdr:colOff>1724025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6" r:id="rId11" name="Option Button 8">
              <controlPr defaultSize="0" autoFill="0" autoLine="0" autoPict="0">
                <anchor moveWithCells="1">
                  <from>
                    <xdr:col>8</xdr:col>
                    <xdr:colOff>1400175</xdr:colOff>
                    <xdr:row>3</xdr:row>
                    <xdr:rowOff>66675</xdr:rowOff>
                  </from>
                  <to>
                    <xdr:col>9</xdr:col>
                    <xdr:colOff>114300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7" r:id="rId12" name="Option Button 9">
              <controlPr defaultSize="0" autoFill="0" autoLine="0" autoPict="0">
                <anchor moveWithCells="1">
                  <from>
                    <xdr:col>8</xdr:col>
                    <xdr:colOff>1914525</xdr:colOff>
                    <xdr:row>3</xdr:row>
                    <xdr:rowOff>66675</xdr:rowOff>
                  </from>
                  <to>
                    <xdr:col>11</xdr:col>
                    <xdr:colOff>142875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8" r:id="rId13" name="Option Button 10">
              <controlPr defaultSize="0" autoFill="0" autoLine="0" autoPict="0">
                <anchor moveWithCells="1">
                  <from>
                    <xdr:col>10</xdr:col>
                    <xdr:colOff>57150</xdr:colOff>
                    <xdr:row>3</xdr:row>
                    <xdr:rowOff>66675</xdr:rowOff>
                  </from>
                  <to>
                    <xdr:col>13</xdr:col>
                    <xdr:colOff>152400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9" r:id="rId14" name="Group Box 11">
              <controlPr defaultSize="0" autoFill="0" autoPict="0">
                <anchor moveWithCells="1">
                  <from>
                    <xdr:col>2</xdr:col>
                    <xdr:colOff>1000125</xdr:colOff>
                    <xdr:row>2</xdr:row>
                    <xdr:rowOff>266700</xdr:rowOff>
                  </from>
                  <to>
                    <xdr:col>15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0" r:id="rId15" name="Option Button 12">
              <controlPr defaultSize="0" autoFill="0" autoLine="0" autoPict="0">
                <anchor moveWithCells="1">
                  <from>
                    <xdr:col>4</xdr:col>
                    <xdr:colOff>76200</xdr:colOff>
                    <xdr:row>4</xdr:row>
                    <xdr:rowOff>76200</xdr:rowOff>
                  </from>
                  <to>
                    <xdr:col>7</xdr:col>
                    <xdr:colOff>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1" r:id="rId16" name="Option Button 13">
              <controlPr defaultSize="0" autoFill="0" autoLine="0" autoPict="0">
                <anchor moveWithCells="1">
                  <from>
                    <xdr:col>5</xdr:col>
                    <xdr:colOff>342900</xdr:colOff>
                    <xdr:row>4</xdr:row>
                    <xdr:rowOff>76200</xdr:rowOff>
                  </from>
                  <to>
                    <xdr:col>7</xdr:col>
                    <xdr:colOff>514350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2" r:id="rId17" name="Option Button 14">
              <controlPr defaultSize="0" autoFill="0" autoLine="0" autoPict="0">
                <anchor moveWithCells="1">
                  <from>
                    <xdr:col>7</xdr:col>
                    <xdr:colOff>190500</xdr:colOff>
                    <xdr:row>4</xdr:row>
                    <xdr:rowOff>76200</xdr:rowOff>
                  </from>
                  <to>
                    <xdr:col>8</xdr:col>
                    <xdr:colOff>171450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3" r:id="rId18" name="Option Button 15">
              <controlPr defaultSize="0" autoFill="0" autoLine="0" autoPict="0">
                <anchor moveWithCells="1">
                  <from>
                    <xdr:col>7</xdr:col>
                    <xdr:colOff>704850</xdr:colOff>
                    <xdr:row>4</xdr:row>
                    <xdr:rowOff>76200</xdr:rowOff>
                  </from>
                  <to>
                    <xdr:col>8</xdr:col>
                    <xdr:colOff>685800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4" r:id="rId19" name="Option Button 16">
              <controlPr defaultSize="0" autoFill="0" autoLine="0" autoPict="0">
                <anchor moveWithCells="1">
                  <from>
                    <xdr:col>8</xdr:col>
                    <xdr:colOff>361950</xdr:colOff>
                    <xdr:row>4</xdr:row>
                    <xdr:rowOff>76200</xdr:rowOff>
                  </from>
                  <to>
                    <xdr:col>8</xdr:col>
                    <xdr:colOff>1200150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5" r:id="rId20" name="Option Button 17">
              <controlPr defaultSize="0" autoFill="0" autoLine="0" autoPict="0">
                <anchor moveWithCells="1">
                  <from>
                    <xdr:col>8</xdr:col>
                    <xdr:colOff>876300</xdr:colOff>
                    <xdr:row>4</xdr:row>
                    <xdr:rowOff>76200</xdr:rowOff>
                  </from>
                  <to>
                    <xdr:col>8</xdr:col>
                    <xdr:colOff>1714500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6" r:id="rId21" name="Option Button 18">
              <controlPr defaultSize="0" autoFill="0" autoLine="0" autoPict="0">
                <anchor moveWithCells="1">
                  <from>
                    <xdr:col>8</xdr:col>
                    <xdr:colOff>1390650</xdr:colOff>
                    <xdr:row>4</xdr:row>
                    <xdr:rowOff>76200</xdr:rowOff>
                  </from>
                  <to>
                    <xdr:col>9</xdr:col>
                    <xdr:colOff>104775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7" r:id="rId22" name="Option Button 19">
              <controlPr defaultSize="0" autoFill="0" autoLine="0" autoPict="0">
                <anchor moveWithCells="1">
                  <from>
                    <xdr:col>8</xdr:col>
                    <xdr:colOff>1905000</xdr:colOff>
                    <xdr:row>4</xdr:row>
                    <xdr:rowOff>76200</xdr:rowOff>
                  </from>
                  <to>
                    <xdr:col>11</xdr:col>
                    <xdr:colOff>133350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8" r:id="rId23" name="Option Button 20">
              <controlPr defaultSize="0" autoFill="0" autoLine="0" autoPict="0">
                <anchor moveWithCells="1">
                  <from>
                    <xdr:col>10</xdr:col>
                    <xdr:colOff>57150</xdr:colOff>
                    <xdr:row>4</xdr:row>
                    <xdr:rowOff>76200</xdr:rowOff>
                  </from>
                  <to>
                    <xdr:col>13</xdr:col>
                    <xdr:colOff>152400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9" r:id="rId24" name="Group Box 21">
              <controlPr defaultSize="0" autoFill="0" autoPict="0">
                <anchor moveWithCells="1">
                  <from>
                    <xdr:col>3</xdr:col>
                    <xdr:colOff>438150</xdr:colOff>
                    <xdr:row>4</xdr:row>
                    <xdr:rowOff>57150</xdr:rowOff>
                  </from>
                  <to>
                    <xdr:col>15</xdr:col>
                    <xdr:colOff>228600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50" r:id="rId25" name="Option Button 22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76200</xdr:rowOff>
                  </from>
                  <to>
                    <xdr:col>15</xdr:col>
                    <xdr:colOff>180975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51" r:id="rId26" name="Check Box 2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14</xdr:row>
                    <xdr:rowOff>28575</xdr:rowOff>
                  </from>
                  <to>
                    <xdr:col>12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52" r:id="rId27" name="Check Box 2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14</xdr:row>
                    <xdr:rowOff>38100</xdr:rowOff>
                  </from>
                  <to>
                    <xdr:col>15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53" r:id="rId28" name="Check Box 2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15</xdr:row>
                    <xdr:rowOff>28575</xdr:rowOff>
                  </from>
                  <to>
                    <xdr:col>12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54" r:id="rId29" name="Check Box 2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15</xdr:row>
                    <xdr:rowOff>38100</xdr:rowOff>
                  </from>
                  <to>
                    <xdr:col>15</xdr:col>
                    <xdr:colOff>95250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55" r:id="rId30" name="Check Box 2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16</xdr:row>
                    <xdr:rowOff>28575</xdr:rowOff>
                  </from>
                  <to>
                    <xdr:col>12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56" r:id="rId31" name="Check Box 2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16</xdr:row>
                    <xdr:rowOff>38100</xdr:rowOff>
                  </from>
                  <to>
                    <xdr:col>15</xdr:col>
                    <xdr:colOff>95250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57" r:id="rId32" name="Check Box 2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17</xdr:row>
                    <xdr:rowOff>28575</xdr:rowOff>
                  </from>
                  <to>
                    <xdr:col>12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58" r:id="rId33" name="Check Box 3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17</xdr:row>
                    <xdr:rowOff>38100</xdr:rowOff>
                  </from>
                  <to>
                    <xdr:col>15</xdr:col>
                    <xdr:colOff>95250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59" r:id="rId34" name="Check Box 3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18</xdr:row>
                    <xdr:rowOff>28575</xdr:rowOff>
                  </from>
                  <to>
                    <xdr:col>12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60" r:id="rId35" name="Check Box 3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18</xdr:row>
                    <xdr:rowOff>38100</xdr:rowOff>
                  </from>
                  <to>
                    <xdr:col>15</xdr:col>
                    <xdr:colOff>95250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61" r:id="rId36" name="Check Box 3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19</xdr:row>
                    <xdr:rowOff>28575</xdr:rowOff>
                  </from>
                  <to>
                    <xdr:col>12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62" r:id="rId37" name="Check Box 3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19</xdr:row>
                    <xdr:rowOff>38100</xdr:rowOff>
                  </from>
                  <to>
                    <xdr:col>15</xdr:col>
                    <xdr:colOff>95250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63" r:id="rId38" name="Check Box 3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20</xdr:row>
                    <xdr:rowOff>28575</xdr:rowOff>
                  </from>
                  <to>
                    <xdr:col>12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64" r:id="rId39" name="Check Box 3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20</xdr:row>
                    <xdr:rowOff>38100</xdr:rowOff>
                  </from>
                  <to>
                    <xdr:col>15</xdr:col>
                    <xdr:colOff>95250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65" r:id="rId40" name="Check Box 3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21</xdr:row>
                    <xdr:rowOff>28575</xdr:rowOff>
                  </from>
                  <to>
                    <xdr:col>12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66" r:id="rId41" name="Check Box 3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21</xdr:row>
                    <xdr:rowOff>38100</xdr:rowOff>
                  </from>
                  <to>
                    <xdr:col>15</xdr:col>
                    <xdr:colOff>95250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67" r:id="rId42" name="Check Box 3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22</xdr:row>
                    <xdr:rowOff>28575</xdr:rowOff>
                  </from>
                  <to>
                    <xdr:col>12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68" r:id="rId43" name="Check Box 4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22</xdr:row>
                    <xdr:rowOff>38100</xdr:rowOff>
                  </from>
                  <to>
                    <xdr:col>15</xdr:col>
                    <xdr:colOff>95250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69" r:id="rId44" name="Check Box 4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23</xdr:row>
                    <xdr:rowOff>28575</xdr:rowOff>
                  </from>
                  <to>
                    <xdr:col>12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70" r:id="rId45" name="Check Box 4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23</xdr:row>
                    <xdr:rowOff>38100</xdr:rowOff>
                  </from>
                  <to>
                    <xdr:col>15</xdr:col>
                    <xdr:colOff>95250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71" r:id="rId46" name="Check Box 4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24</xdr:row>
                    <xdr:rowOff>28575</xdr:rowOff>
                  </from>
                  <to>
                    <xdr:col>12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72" r:id="rId47" name="Check Box 4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24</xdr:row>
                    <xdr:rowOff>38100</xdr:rowOff>
                  </from>
                  <to>
                    <xdr:col>15</xdr:col>
                    <xdr:colOff>95250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73" r:id="rId48" name="Check Box 4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25</xdr:row>
                    <xdr:rowOff>28575</xdr:rowOff>
                  </from>
                  <to>
                    <xdr:col>12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74" r:id="rId49" name="Check Box 4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25</xdr:row>
                    <xdr:rowOff>38100</xdr:rowOff>
                  </from>
                  <to>
                    <xdr:col>15</xdr:col>
                    <xdr:colOff>95250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75" r:id="rId50" name="Check Box 4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26</xdr:row>
                    <xdr:rowOff>28575</xdr:rowOff>
                  </from>
                  <to>
                    <xdr:col>12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76" r:id="rId51" name="Check Box 4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26</xdr:row>
                    <xdr:rowOff>38100</xdr:rowOff>
                  </from>
                  <to>
                    <xdr:col>15</xdr:col>
                    <xdr:colOff>95250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77" r:id="rId52" name="Check Box 4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27</xdr:row>
                    <xdr:rowOff>28575</xdr:rowOff>
                  </from>
                  <to>
                    <xdr:col>12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78" r:id="rId53" name="Check Box 5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27</xdr:row>
                    <xdr:rowOff>38100</xdr:rowOff>
                  </from>
                  <to>
                    <xdr:col>15</xdr:col>
                    <xdr:colOff>95250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79" r:id="rId54" name="Check Box 5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28</xdr:row>
                    <xdr:rowOff>28575</xdr:rowOff>
                  </from>
                  <to>
                    <xdr:col>12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0" r:id="rId55" name="Check Box 5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28</xdr:row>
                    <xdr:rowOff>38100</xdr:rowOff>
                  </from>
                  <to>
                    <xdr:col>15</xdr:col>
                    <xdr:colOff>95250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1" r:id="rId56" name="Check Box 5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29</xdr:row>
                    <xdr:rowOff>28575</xdr:rowOff>
                  </from>
                  <to>
                    <xdr:col>12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2" r:id="rId57" name="Check Box 5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29</xdr:row>
                    <xdr:rowOff>38100</xdr:rowOff>
                  </from>
                  <to>
                    <xdr:col>15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3" r:id="rId58" name="Check Box 5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30</xdr:row>
                    <xdr:rowOff>28575</xdr:rowOff>
                  </from>
                  <to>
                    <xdr:col>12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4" r:id="rId59" name="Check Box 5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30</xdr:row>
                    <xdr:rowOff>38100</xdr:rowOff>
                  </from>
                  <to>
                    <xdr:col>15</xdr:col>
                    <xdr:colOff>95250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5" r:id="rId60" name="Check Box 5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31</xdr:row>
                    <xdr:rowOff>28575</xdr:rowOff>
                  </from>
                  <to>
                    <xdr:col>12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6" r:id="rId61" name="Check Box 5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31</xdr:row>
                    <xdr:rowOff>38100</xdr:rowOff>
                  </from>
                  <to>
                    <xdr:col>15</xdr:col>
                    <xdr:colOff>95250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7" r:id="rId62" name="Check Box 5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32</xdr:row>
                    <xdr:rowOff>28575</xdr:rowOff>
                  </from>
                  <to>
                    <xdr:col>12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8" r:id="rId63" name="Check Box 6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32</xdr:row>
                    <xdr:rowOff>38100</xdr:rowOff>
                  </from>
                  <to>
                    <xdr:col>15</xdr:col>
                    <xdr:colOff>95250</xdr:colOff>
                    <xdr:row>32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58"/>
  <sheetViews>
    <sheetView zoomScaleNormal="100" workbookViewId="0">
      <selection activeCell="D3" sqref="D3:H3"/>
    </sheetView>
  </sheetViews>
  <sheetFormatPr defaultRowHeight="13.5" x14ac:dyDescent="0.15"/>
  <cols>
    <col min="1" max="1" width="4.25" style="58" customWidth="1"/>
    <col min="2" max="2" width="2.375" style="63" customWidth="1"/>
    <col min="3" max="3" width="14.625" style="63" customWidth="1"/>
    <col min="4" max="4" width="7.75" style="63" customWidth="1"/>
    <col min="5" max="5" width="3.25" style="63" customWidth="1"/>
    <col min="6" max="6" width="7.75" style="63" customWidth="1"/>
    <col min="7" max="7" width="1" style="63" customWidth="1"/>
    <col min="8" max="8" width="11.25" style="63" customWidth="1"/>
    <col min="9" max="9" width="27.875" style="63" customWidth="1"/>
    <col min="10" max="10" width="3.125" style="63" customWidth="1"/>
    <col min="11" max="16" width="3.25" style="63" customWidth="1"/>
    <col min="17" max="17" width="3.75" style="63" customWidth="1"/>
    <col min="18" max="18" width="47.625" style="63" customWidth="1"/>
    <col min="19" max="19" width="2.375" style="63" customWidth="1"/>
    <col min="20" max="25" width="1.25" style="63" customWidth="1"/>
    <col min="26" max="62" width="1.25" style="67" customWidth="1"/>
    <col min="63" max="63" width="6.75" style="67" customWidth="1"/>
    <col min="64" max="68" width="6.75" style="63" customWidth="1"/>
    <col min="69" max="16384" width="9" style="63"/>
  </cols>
  <sheetData>
    <row r="1" spans="1:68" x14ac:dyDescent="0.15">
      <c r="B1" s="40" t="s">
        <v>0</v>
      </c>
      <c r="AU1" s="67" t="b">
        <v>1</v>
      </c>
    </row>
    <row r="2" spans="1:68" ht="28.5" customHeight="1" x14ac:dyDescent="0.15">
      <c r="C2" s="102" t="s">
        <v>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R2" s="42" t="s">
        <v>30</v>
      </c>
      <c r="Z2" s="67" t="s">
        <v>45</v>
      </c>
      <c r="AD2" s="39"/>
      <c r="AE2" s="39"/>
      <c r="AF2" s="39" t="str">
        <f>DBCS(Z2)</f>
        <v>※「訪問診療に関する記録書」</v>
      </c>
      <c r="AG2" s="39"/>
      <c r="AH2" s="39"/>
      <c r="AI2" s="39"/>
      <c r="AN2" s="39"/>
      <c r="BB2" s="67" t="s">
        <v>38</v>
      </c>
      <c r="BK2" s="67" t="s">
        <v>42</v>
      </c>
    </row>
    <row r="3" spans="1:68" ht="25.5" customHeight="1" x14ac:dyDescent="0.15">
      <c r="C3" s="64" t="s">
        <v>2</v>
      </c>
      <c r="D3" s="73"/>
      <c r="E3" s="73"/>
      <c r="F3" s="73"/>
      <c r="G3" s="73"/>
      <c r="H3" s="73"/>
      <c r="I3" s="64" t="s">
        <v>24</v>
      </c>
      <c r="J3" s="64"/>
      <c r="K3" s="64"/>
      <c r="L3" s="64"/>
      <c r="M3" s="64"/>
      <c r="N3" s="64"/>
      <c r="O3" s="64"/>
      <c r="R3" s="110" t="str">
        <f>S20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Z3" s="67" t="str">
        <f>"※「患者氏名」　"&amp;D3</f>
        <v>※「患者氏名」　</v>
      </c>
      <c r="AD3" s="39"/>
      <c r="AE3" s="39"/>
      <c r="AF3" s="39" t="str">
        <f t="shared" ref="AF3:AF6" si="0">DBCS(Z3)</f>
        <v>※「患者氏名」　</v>
      </c>
      <c r="AG3" s="39"/>
      <c r="AH3" s="39"/>
      <c r="AI3" s="39"/>
      <c r="AN3" s="39"/>
      <c r="AY3" s="39"/>
      <c r="AZ3" s="39"/>
      <c r="BB3" s="39" t="s">
        <v>38</v>
      </c>
      <c r="BK3" s="67" t="s">
        <v>42</v>
      </c>
    </row>
    <row r="4" spans="1:68" ht="25.5" customHeight="1" x14ac:dyDescent="0.15">
      <c r="C4" s="64" t="s">
        <v>3</v>
      </c>
      <c r="D4" s="44" t="s">
        <v>5</v>
      </c>
      <c r="E4" s="113"/>
      <c r="F4" s="113"/>
      <c r="G4" s="113"/>
      <c r="H4" s="45" t="s">
        <v>22</v>
      </c>
      <c r="I4" s="114"/>
      <c r="J4" s="114"/>
      <c r="K4" s="114"/>
      <c r="L4" s="114"/>
      <c r="M4" s="114"/>
      <c r="N4" s="114"/>
      <c r="O4" s="114"/>
      <c r="P4" s="114"/>
      <c r="R4" s="111"/>
      <c r="Z4" s="67" t="str">
        <f>"※「要介護度」　"&amp;AA4</f>
        <v>※「要介護度」　該当なし</v>
      </c>
      <c r="AA4" s="67" t="str">
        <f>AC4</f>
        <v>該当なし</v>
      </c>
      <c r="AB4" s="37">
        <v>8</v>
      </c>
      <c r="AC4" s="67" t="str">
        <f>CHOOSE(AB4,"要支援１","要支援２","要介護１","要介護２","要介護３","要介護４","要介護５","該当なし")</f>
        <v>該当なし</v>
      </c>
      <c r="AD4" s="39"/>
      <c r="AE4" s="39"/>
      <c r="AF4" s="39" t="str">
        <f t="shared" si="0"/>
        <v>※「要介護度」　該当なし</v>
      </c>
      <c r="AG4" s="39"/>
      <c r="AH4" s="39"/>
      <c r="AI4" s="39"/>
      <c r="AN4" s="39"/>
      <c r="AY4" s="39"/>
      <c r="AZ4" s="39"/>
      <c r="BA4" s="39"/>
      <c r="BB4" s="39" t="s">
        <v>38</v>
      </c>
      <c r="BK4" s="67" t="s">
        <v>42</v>
      </c>
    </row>
    <row r="5" spans="1:68" ht="25.5" customHeight="1" x14ac:dyDescent="0.15">
      <c r="C5" s="64" t="s">
        <v>4</v>
      </c>
      <c r="D5" s="6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R5" s="111"/>
      <c r="Z5" s="67" t="str">
        <f>"※「認知症の日常生活自立度」　"&amp;AA5</f>
        <v>※「認知症の日常生活自立度」　該当なし</v>
      </c>
      <c r="AA5" s="39" t="str">
        <f>AC5</f>
        <v>該当なし</v>
      </c>
      <c r="AB5" s="37">
        <v>10</v>
      </c>
      <c r="AC5" s="67" t="str">
        <f>CHOOSE(AB5,"I","II","IIa","IIb","III","IIIa","IIIb","IV","M","該当なし")</f>
        <v>該当なし</v>
      </c>
      <c r="AD5" s="39"/>
      <c r="AE5" s="39"/>
      <c r="AF5" s="39" t="str">
        <f t="shared" si="0"/>
        <v>※「認知症の日常生活自立度」　該当なし</v>
      </c>
      <c r="AG5" s="39"/>
      <c r="AH5" s="39"/>
      <c r="AI5" s="39"/>
      <c r="AN5" s="39"/>
      <c r="AY5" s="39"/>
      <c r="AZ5" s="39"/>
      <c r="BA5" s="39"/>
      <c r="BB5" s="39" t="s">
        <v>38</v>
      </c>
      <c r="BK5" s="67" t="s">
        <v>42</v>
      </c>
    </row>
    <row r="6" spans="1:68" ht="25.5" customHeight="1" x14ac:dyDescent="0.15">
      <c r="C6" s="64" t="s">
        <v>23</v>
      </c>
      <c r="D6" s="73">
        <f>患者1!D6</f>
        <v>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111"/>
      <c r="Z6" s="67" t="str">
        <f>"※「患者住所」　"&amp;D6</f>
        <v>※「患者住所」　0</v>
      </c>
      <c r="AD6" s="39"/>
      <c r="AE6" s="39"/>
      <c r="AF6" s="39" t="str">
        <f t="shared" si="0"/>
        <v>※「患者住所」　０</v>
      </c>
      <c r="AG6" s="39"/>
      <c r="AH6" s="39"/>
      <c r="AI6" s="39"/>
      <c r="AN6" s="39" t="b">
        <f>ISBLANK(D6)</f>
        <v>0</v>
      </c>
      <c r="AT6" s="67" t="str">
        <f>IF(AT5=TRUE,"２","")</f>
        <v/>
      </c>
      <c r="AU6" s="67" t="str">
        <f>IF(AU5=TRUE,"２ａ","")</f>
        <v/>
      </c>
      <c r="AV6" s="67" t="str">
        <f>IF(AV5=TRUE,"２ｂ","")</f>
        <v/>
      </c>
      <c r="AW6" s="67" t="str">
        <f>IF(AW5=TRUE,"３","")</f>
        <v/>
      </c>
      <c r="AX6" s="67" t="str">
        <f>IF(AX5=TRUE,"３ａ","")</f>
        <v/>
      </c>
      <c r="AY6" s="67" t="str">
        <f>IF(AY5=TRUE,"３ｂ","")</f>
        <v/>
      </c>
      <c r="AZ6" s="67" t="str">
        <f>IF(AZ5=TRUE,"４","")</f>
        <v/>
      </c>
      <c r="BA6" s="67" t="str">
        <f>IF(BA5=TRUE,"Ｍ","")</f>
        <v/>
      </c>
      <c r="BB6" s="39" t="s">
        <v>38</v>
      </c>
      <c r="BK6" s="67" t="s">
        <v>42</v>
      </c>
    </row>
    <row r="7" spans="1:68" ht="9" customHeight="1" x14ac:dyDescent="0.15">
      <c r="C7" s="6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R7" s="111"/>
      <c r="AD7" s="39"/>
      <c r="AE7" s="39"/>
      <c r="AF7" s="39"/>
      <c r="AG7" s="39"/>
      <c r="AH7" s="39"/>
      <c r="AI7" s="39"/>
      <c r="AN7" s="39"/>
      <c r="BB7" s="39" t="s">
        <v>38</v>
      </c>
      <c r="BG7" s="67" t="str">
        <f>IF(BG6=TRUE,"１","")</f>
        <v/>
      </c>
      <c r="BH7" s="67" t="str">
        <f>IF(BH6=TRUE,"２","")</f>
        <v/>
      </c>
      <c r="BI7" s="67" t="str">
        <f>IF(BI6=TRUE,"２ａ","")</f>
        <v/>
      </c>
      <c r="BJ7" s="67" t="str">
        <f>IF(BJ6=TRUE,"２ｂ","")</f>
        <v/>
      </c>
      <c r="BK7" s="67" t="s">
        <v>42</v>
      </c>
      <c r="BL7" s="63" t="str">
        <f>IF(BL6=TRUE,"３ａ","")</f>
        <v/>
      </c>
      <c r="BM7" s="63" t="str">
        <f>IF(BM6=TRUE,"３ｂ","")</f>
        <v/>
      </c>
      <c r="BN7" s="63" t="str">
        <f>IF(BN6=TRUE,"４","")</f>
        <v/>
      </c>
      <c r="BO7" s="63" t="str">
        <f>IF(BO6=TRUE,"Ｍ","")</f>
        <v/>
      </c>
      <c r="BP7" s="63" t="str">
        <f>IF(BP6=TRUE,"該当なし","")</f>
        <v/>
      </c>
    </row>
    <row r="8" spans="1:68" ht="25.5" customHeight="1" x14ac:dyDescent="0.15">
      <c r="C8" s="64" t="s">
        <v>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R8" s="111"/>
      <c r="AD8" s="39"/>
      <c r="AE8" s="39"/>
      <c r="AF8" s="39"/>
      <c r="AG8" s="39"/>
      <c r="AH8" s="39"/>
      <c r="AI8" s="39"/>
      <c r="AN8" s="39"/>
      <c r="BB8" s="39" t="s">
        <v>38</v>
      </c>
      <c r="BK8" s="67" t="s">
        <v>42</v>
      </c>
    </row>
    <row r="9" spans="1:68" ht="41.25" customHeight="1" x14ac:dyDescent="0.15"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R9" s="111"/>
      <c r="Z9" s="67" t="str">
        <f>"※「訪問診療が必要な理由」　"&amp;C9</f>
        <v>※「訪問診療が必要な理由」　</v>
      </c>
      <c r="AD9" s="39"/>
      <c r="AE9" s="39"/>
      <c r="AF9" s="39" t="str">
        <f t="shared" ref="AF9:AF10" si="1">DBCS(Z9)</f>
        <v>※「訪問診療が必要な理由」　</v>
      </c>
      <c r="AG9" s="39"/>
      <c r="AH9" s="39"/>
      <c r="AI9" s="39"/>
      <c r="AN9" s="39" t="b">
        <f>ISBLANK(C9)</f>
        <v>1</v>
      </c>
      <c r="BB9" s="39" t="s">
        <v>38</v>
      </c>
      <c r="BK9" s="67" t="s">
        <v>42</v>
      </c>
    </row>
    <row r="10" spans="1:68" ht="18" customHeight="1" x14ac:dyDescent="0.15">
      <c r="C10" s="64"/>
      <c r="D10" s="64"/>
      <c r="E10" s="64"/>
      <c r="F10" s="64"/>
      <c r="G10" s="64"/>
      <c r="H10" s="64"/>
      <c r="J10" s="47" t="s">
        <v>10</v>
      </c>
      <c r="K10" s="45">
        <f>患者1!K10</f>
        <v>0</v>
      </c>
      <c r="L10" s="45" t="s">
        <v>11</v>
      </c>
      <c r="M10" s="45">
        <f>患者1!M10</f>
        <v>0</v>
      </c>
      <c r="N10" s="45" t="s">
        <v>12</v>
      </c>
      <c r="O10" s="45">
        <f>患者1!O10</f>
        <v>0</v>
      </c>
      <c r="P10" s="45" t="s">
        <v>13</v>
      </c>
      <c r="R10" s="111"/>
      <c r="Z10" s="67" t="str">
        <f>"※「訪問診療を行った日」　"&amp;AA10</f>
        <v>※「訪問診療を行った日」　平成0年0月0日</v>
      </c>
      <c r="AA10" s="67" t="str">
        <f>J10&amp;K10&amp;L10&amp;M10&amp;N10&amp;O10&amp;P10</f>
        <v>平成0年0月0日</v>
      </c>
      <c r="AD10" s="39"/>
      <c r="AE10" s="39"/>
      <c r="AF10" s="39" t="str">
        <f t="shared" si="1"/>
        <v>※「訪問診療を行った日」　平成０年０月０日</v>
      </c>
      <c r="AG10" s="39"/>
      <c r="AH10" s="39"/>
      <c r="AI10" s="39"/>
      <c r="AN10" s="39"/>
      <c r="BB10" s="39" t="s">
        <v>38</v>
      </c>
      <c r="BK10" s="67" t="s">
        <v>42</v>
      </c>
    </row>
    <row r="11" spans="1:68" ht="10.5" customHeight="1" x14ac:dyDescent="0.15">
      <c r="C11" s="64"/>
      <c r="D11" s="64"/>
      <c r="E11" s="64"/>
      <c r="F11" s="64"/>
      <c r="G11" s="64"/>
      <c r="H11" s="64"/>
      <c r="J11" s="47"/>
      <c r="K11" s="64"/>
      <c r="L11" s="64"/>
      <c r="M11" s="64"/>
      <c r="N11" s="64"/>
      <c r="O11" s="64"/>
      <c r="P11" s="64"/>
      <c r="R11" s="111"/>
      <c r="AD11" s="39"/>
      <c r="AE11" s="39"/>
      <c r="AF11" s="39"/>
      <c r="AG11" s="39"/>
      <c r="AH11" s="39"/>
      <c r="AI11" s="39"/>
      <c r="AN11" s="39"/>
      <c r="BB11" s="39" t="s">
        <v>38</v>
      </c>
      <c r="BK11" s="67" t="s">
        <v>42</v>
      </c>
    </row>
    <row r="12" spans="1:68" ht="16.5" customHeight="1" x14ac:dyDescent="0.15">
      <c r="B12" s="48"/>
      <c r="C12" s="116" t="s">
        <v>7</v>
      </c>
      <c r="D12" s="118" t="s">
        <v>8</v>
      </c>
      <c r="E12" s="118"/>
      <c r="F12" s="119"/>
      <c r="G12" s="49"/>
      <c r="H12" s="104" t="s">
        <v>9</v>
      </c>
      <c r="I12" s="105"/>
      <c r="J12" s="108" t="s">
        <v>15</v>
      </c>
      <c r="K12" s="104"/>
      <c r="L12" s="104"/>
      <c r="M12" s="104"/>
      <c r="N12" s="105"/>
      <c r="O12" s="104" t="s">
        <v>17</v>
      </c>
      <c r="P12" s="105"/>
      <c r="R12" s="111"/>
      <c r="Z12" s="67" t="s">
        <v>25</v>
      </c>
      <c r="AA12" s="67" t="s">
        <v>26</v>
      </c>
      <c r="AB12" s="67" t="s">
        <v>27</v>
      </c>
      <c r="AC12" s="67" t="s">
        <v>28</v>
      </c>
      <c r="AD12" s="39"/>
      <c r="AE12" s="39"/>
      <c r="AF12" s="39" t="str">
        <f t="shared" ref="AF12:AI12" si="2">DBCS(Z12)</f>
        <v>※「患者氏名（同一建物居住者）」　</v>
      </c>
      <c r="AG12" s="39" t="str">
        <f t="shared" si="2"/>
        <v>※「診療時間（開始時刻及び終了時間）」　</v>
      </c>
      <c r="AH12" s="39" t="str">
        <f t="shared" si="2"/>
        <v>※「診療場所」　</v>
      </c>
      <c r="AI12" s="39" t="str">
        <f t="shared" si="2"/>
        <v>※「在宅訪問診療料２、往診料」　</v>
      </c>
      <c r="AN12" s="39"/>
      <c r="BB12" s="39" t="s">
        <v>38</v>
      </c>
      <c r="BK12" s="67" t="s">
        <v>42</v>
      </c>
    </row>
    <row r="13" spans="1:68" x14ac:dyDescent="0.15">
      <c r="B13" s="48"/>
      <c r="C13" s="117"/>
      <c r="D13" s="106" t="s">
        <v>14</v>
      </c>
      <c r="E13" s="106"/>
      <c r="F13" s="107"/>
      <c r="G13" s="66"/>
      <c r="H13" s="106"/>
      <c r="I13" s="107"/>
      <c r="J13" s="109" t="s">
        <v>16</v>
      </c>
      <c r="K13" s="106"/>
      <c r="L13" s="106"/>
      <c r="M13" s="106"/>
      <c r="N13" s="107"/>
      <c r="O13" s="106"/>
      <c r="P13" s="107"/>
      <c r="R13" s="111"/>
      <c r="AD13" s="39"/>
      <c r="AE13" s="39"/>
      <c r="AF13" s="39"/>
      <c r="AG13" s="39"/>
      <c r="AH13" s="39"/>
      <c r="AI13" s="39"/>
      <c r="AN13" s="39" t="s">
        <v>39</v>
      </c>
      <c r="AO13" s="67" t="s">
        <v>40</v>
      </c>
      <c r="AT13" s="67" t="s">
        <v>29</v>
      </c>
      <c r="AU13" s="67" t="s">
        <v>32</v>
      </c>
      <c r="AV13" s="67" t="s">
        <v>33</v>
      </c>
      <c r="BB13" s="39" t="s">
        <v>38</v>
      </c>
      <c r="BK13" s="67" t="s">
        <v>42</v>
      </c>
    </row>
    <row r="14" spans="1:68" ht="22.5" customHeight="1" x14ac:dyDescent="0.15">
      <c r="A14" s="58">
        <v>1</v>
      </c>
      <c r="B14" s="48"/>
      <c r="C14" s="21" t="str">
        <f>IF(患者1!AN14&lt;&gt;TRUE,患者1!C14,"")</f>
        <v/>
      </c>
      <c r="D14" s="22" t="str">
        <f>IF(患者1!AN14&lt;&gt;TRUE,患者1!D14,"")</f>
        <v/>
      </c>
      <c r="E14" s="23" t="s">
        <v>35</v>
      </c>
      <c r="F14" s="24" t="str">
        <f>IF(患者1!AN14&lt;&gt;TRUE,患者1!F14,"")</f>
        <v/>
      </c>
      <c r="G14" s="25"/>
      <c r="H14" s="96" t="str">
        <f>IF(患者1!AN14&lt;&gt;TRUE,患者1!H14,"")</f>
        <v/>
      </c>
      <c r="I14" s="97"/>
      <c r="J14" s="98"/>
      <c r="K14" s="99"/>
      <c r="L14" s="99"/>
      <c r="M14" s="99"/>
      <c r="N14" s="100"/>
      <c r="O14" s="98"/>
      <c r="P14" s="100"/>
      <c r="R14" s="111"/>
      <c r="AD14" s="39"/>
      <c r="AE14" s="39"/>
      <c r="AF14" s="39"/>
      <c r="AG14" s="39"/>
      <c r="AH14" s="39"/>
      <c r="AI14" s="39"/>
      <c r="AN14" s="39" t="b">
        <f>ISBLANK(C14)</f>
        <v>0</v>
      </c>
      <c r="AO14" s="67" t="b">
        <f>ISBLANK(H14)</f>
        <v>0</v>
      </c>
      <c r="AR14" s="67" t="b">
        <f t="shared" ref="AR14:AR33" si="3">ISBLANK(C14)</f>
        <v>0</v>
      </c>
      <c r="AU14" s="39" t="b">
        <f>患者1!AU14</f>
        <v>0</v>
      </c>
      <c r="AV14" s="39" t="b">
        <f>患者1!AV14</f>
        <v>0</v>
      </c>
      <c r="AW14" s="67" t="str">
        <f>IF(AU14=TRUE,"在宅患者訪問診療料２","")</f>
        <v/>
      </c>
      <c r="AX14" s="67" t="str">
        <f>IF(AV14=TRUE,"往診料","")</f>
        <v/>
      </c>
      <c r="AZ14" s="67">
        <f>IF(AN14&lt;&gt;TRUE,1,0)</f>
        <v>1</v>
      </c>
      <c r="BA14" s="39">
        <f>IF(AO14&lt;&gt;TRUE,1,0)</f>
        <v>1</v>
      </c>
      <c r="BB14" s="39" t="s">
        <v>38</v>
      </c>
      <c r="BK14" s="67" t="s">
        <v>42</v>
      </c>
    </row>
    <row r="15" spans="1:68" ht="22.5" customHeight="1" x14ac:dyDescent="0.15">
      <c r="A15" s="58">
        <v>2</v>
      </c>
      <c r="B15" s="48"/>
      <c r="C15" s="21" t="str">
        <f>IF(患者1!AN15&lt;&gt;TRUE,患者1!C15,"")</f>
        <v/>
      </c>
      <c r="D15" s="22" t="str">
        <f>IF(患者1!AN15&lt;&gt;TRUE,患者1!D15,"")</f>
        <v/>
      </c>
      <c r="E15" s="23" t="s">
        <v>35</v>
      </c>
      <c r="F15" s="24" t="str">
        <f>IF(患者1!AN15&lt;&gt;TRUE,患者1!F15,"")</f>
        <v/>
      </c>
      <c r="G15" s="25"/>
      <c r="H15" s="96" t="str">
        <f>IF(患者1!AN15&lt;&gt;TRUE,患者1!H15,"")</f>
        <v/>
      </c>
      <c r="I15" s="97"/>
      <c r="J15" s="98"/>
      <c r="K15" s="99"/>
      <c r="L15" s="99"/>
      <c r="M15" s="99"/>
      <c r="N15" s="100"/>
      <c r="O15" s="98"/>
      <c r="P15" s="100"/>
      <c r="R15" s="111"/>
      <c r="AD15" s="39"/>
      <c r="AE15" s="39"/>
      <c r="AF15" s="39"/>
      <c r="AG15" s="39"/>
      <c r="AH15" s="39"/>
      <c r="AI15" s="39"/>
      <c r="AN15" s="39" t="b">
        <f t="shared" ref="AN15:AN33" si="4">ISBLANK(C15)</f>
        <v>0</v>
      </c>
      <c r="AO15" s="67" t="b">
        <f t="shared" ref="AO15:AO33" si="5">ISBLANK(H15)</f>
        <v>0</v>
      </c>
      <c r="AR15" s="67" t="b">
        <f t="shared" si="3"/>
        <v>0</v>
      </c>
      <c r="AU15" s="39" t="b">
        <f>患者1!AU15</f>
        <v>0</v>
      </c>
      <c r="AV15" s="39" t="b">
        <f>患者1!AV15</f>
        <v>0</v>
      </c>
      <c r="AW15" s="67" t="str">
        <f t="shared" ref="AW15:AW33" si="6">IF(AU15=TRUE,"在宅患者訪問診療料２","")</f>
        <v/>
      </c>
      <c r="AX15" s="67" t="str">
        <f t="shared" ref="AX15:AX18" si="7">IF(AV15=TRUE,"往診料","")</f>
        <v/>
      </c>
      <c r="AZ15" s="39">
        <f t="shared" ref="AZ15:BA33" si="8">IF(AN15&lt;&gt;TRUE,1,0)</f>
        <v>1</v>
      </c>
      <c r="BA15" s="39">
        <f t="shared" si="8"/>
        <v>1</v>
      </c>
      <c r="BB15" s="39" t="s">
        <v>38</v>
      </c>
      <c r="BK15" s="67" t="s">
        <v>42</v>
      </c>
    </row>
    <row r="16" spans="1:68" ht="22.5" customHeight="1" x14ac:dyDescent="0.15">
      <c r="A16" s="58">
        <v>3</v>
      </c>
      <c r="B16" s="48"/>
      <c r="C16" s="21" t="str">
        <f>IF(患者1!AN16&lt;&gt;TRUE,患者1!C16,"")</f>
        <v/>
      </c>
      <c r="D16" s="22" t="str">
        <f>IF(患者1!AN16&lt;&gt;TRUE,患者1!D16,"")</f>
        <v/>
      </c>
      <c r="E16" s="23" t="s">
        <v>35</v>
      </c>
      <c r="F16" s="24" t="str">
        <f>IF(患者1!AN16&lt;&gt;TRUE,患者1!F16,"")</f>
        <v/>
      </c>
      <c r="G16" s="25"/>
      <c r="H16" s="96" t="str">
        <f>IF(患者1!AN16&lt;&gt;TRUE,患者1!H16,"")</f>
        <v/>
      </c>
      <c r="I16" s="97"/>
      <c r="J16" s="98"/>
      <c r="K16" s="99"/>
      <c r="L16" s="99"/>
      <c r="M16" s="99"/>
      <c r="N16" s="100"/>
      <c r="O16" s="98"/>
      <c r="P16" s="100"/>
      <c r="R16" s="111"/>
      <c r="AD16" s="39"/>
      <c r="AE16" s="39"/>
      <c r="AF16" s="39"/>
      <c r="AG16" s="39"/>
      <c r="AH16" s="39"/>
      <c r="AI16" s="39"/>
      <c r="AN16" s="39" t="b">
        <f t="shared" si="4"/>
        <v>0</v>
      </c>
      <c r="AO16" s="67" t="b">
        <f t="shared" si="5"/>
        <v>0</v>
      </c>
      <c r="AR16" s="67" t="b">
        <f t="shared" si="3"/>
        <v>0</v>
      </c>
      <c r="AU16" s="39" t="b">
        <f>患者1!AU16</f>
        <v>0</v>
      </c>
      <c r="AV16" s="39" t="b">
        <f>患者1!AV16</f>
        <v>0</v>
      </c>
      <c r="AW16" s="67" t="str">
        <f t="shared" si="6"/>
        <v/>
      </c>
      <c r="AX16" s="67" t="str">
        <f t="shared" si="7"/>
        <v/>
      </c>
      <c r="AZ16" s="39">
        <f t="shared" si="8"/>
        <v>1</v>
      </c>
      <c r="BA16" s="39">
        <f t="shared" si="8"/>
        <v>1</v>
      </c>
      <c r="BB16" s="39" t="s">
        <v>38</v>
      </c>
      <c r="BK16" s="67" t="s">
        <v>42</v>
      </c>
    </row>
    <row r="17" spans="1:63" s="67" customFormat="1" ht="22.5" customHeight="1" x14ac:dyDescent="0.15">
      <c r="A17" s="58">
        <v>4</v>
      </c>
      <c r="B17" s="48"/>
      <c r="C17" s="21" t="str">
        <f>IF(患者1!AN17&lt;&gt;TRUE,患者1!C17,"")</f>
        <v/>
      </c>
      <c r="D17" s="22" t="str">
        <f>IF(患者1!AN17&lt;&gt;TRUE,患者1!D17,"")</f>
        <v/>
      </c>
      <c r="E17" s="23" t="s">
        <v>35</v>
      </c>
      <c r="F17" s="24" t="str">
        <f>IF(患者1!AN17&lt;&gt;TRUE,患者1!F17,"")</f>
        <v/>
      </c>
      <c r="G17" s="25"/>
      <c r="H17" s="96" t="str">
        <f>IF(患者1!AN17&lt;&gt;TRUE,患者1!H17,"")</f>
        <v/>
      </c>
      <c r="I17" s="97"/>
      <c r="J17" s="98"/>
      <c r="K17" s="99"/>
      <c r="L17" s="99"/>
      <c r="M17" s="99"/>
      <c r="N17" s="100"/>
      <c r="O17" s="98"/>
      <c r="P17" s="100"/>
      <c r="Q17" s="63"/>
      <c r="R17" s="111"/>
      <c r="S17" s="63"/>
      <c r="T17" s="63"/>
      <c r="U17" s="63"/>
      <c r="V17" s="63"/>
      <c r="W17" s="63"/>
      <c r="X17" s="63"/>
      <c r="Y17" s="63"/>
      <c r="AD17" s="39"/>
      <c r="AE17" s="39"/>
      <c r="AF17" s="39"/>
      <c r="AG17" s="39"/>
      <c r="AH17" s="39"/>
      <c r="AI17" s="39"/>
      <c r="AN17" s="39" t="b">
        <f t="shared" si="4"/>
        <v>0</v>
      </c>
      <c r="AO17" s="67" t="b">
        <f t="shared" si="5"/>
        <v>0</v>
      </c>
      <c r="AR17" s="67" t="b">
        <f t="shared" si="3"/>
        <v>0</v>
      </c>
      <c r="AU17" s="39" t="b">
        <f>患者1!AU17</f>
        <v>0</v>
      </c>
      <c r="AV17" s="39" t="b">
        <f>患者1!AV17</f>
        <v>0</v>
      </c>
      <c r="AW17" s="67" t="str">
        <f t="shared" si="6"/>
        <v/>
      </c>
      <c r="AX17" s="67" t="str">
        <f t="shared" si="7"/>
        <v/>
      </c>
      <c r="AZ17" s="39">
        <f t="shared" si="8"/>
        <v>1</v>
      </c>
      <c r="BA17" s="39">
        <f t="shared" si="8"/>
        <v>1</v>
      </c>
      <c r="BB17" s="39" t="s">
        <v>38</v>
      </c>
      <c r="BK17" s="67" t="s">
        <v>42</v>
      </c>
    </row>
    <row r="18" spans="1:63" s="67" customFormat="1" ht="22.5" customHeight="1" x14ac:dyDescent="0.15">
      <c r="A18" s="58">
        <v>5</v>
      </c>
      <c r="B18" s="48"/>
      <c r="C18" s="21" t="str">
        <f>IF(患者1!AN18&lt;&gt;TRUE,患者1!C18,"")</f>
        <v/>
      </c>
      <c r="D18" s="22" t="str">
        <f>IF(患者1!AN18&lt;&gt;TRUE,患者1!D18,"")</f>
        <v/>
      </c>
      <c r="E18" s="23" t="s">
        <v>35</v>
      </c>
      <c r="F18" s="24" t="str">
        <f>IF(患者1!AN18&lt;&gt;TRUE,患者1!F18,"")</f>
        <v/>
      </c>
      <c r="G18" s="25"/>
      <c r="H18" s="96" t="str">
        <f>IF(患者1!AN18&lt;&gt;TRUE,患者1!H18,"")</f>
        <v/>
      </c>
      <c r="I18" s="97"/>
      <c r="J18" s="98"/>
      <c r="K18" s="99"/>
      <c r="L18" s="99"/>
      <c r="M18" s="99"/>
      <c r="N18" s="100"/>
      <c r="O18" s="98"/>
      <c r="P18" s="100"/>
      <c r="Q18" s="63"/>
      <c r="R18" s="111"/>
      <c r="S18" s="63"/>
      <c r="T18" s="63"/>
      <c r="U18" s="63"/>
      <c r="V18" s="63"/>
      <c r="W18" s="63"/>
      <c r="X18" s="63"/>
      <c r="Y18" s="63"/>
      <c r="AD18" s="39"/>
      <c r="AE18" s="39"/>
      <c r="AF18" s="39"/>
      <c r="AG18" s="39"/>
      <c r="AH18" s="39"/>
      <c r="AI18" s="39"/>
      <c r="AN18" s="39" t="b">
        <f t="shared" si="4"/>
        <v>0</v>
      </c>
      <c r="AO18" s="67" t="b">
        <f t="shared" si="5"/>
        <v>0</v>
      </c>
      <c r="AR18" s="67" t="b">
        <f t="shared" si="3"/>
        <v>0</v>
      </c>
      <c r="AU18" s="39" t="b">
        <f>患者1!AU18</f>
        <v>0</v>
      </c>
      <c r="AV18" s="39" t="b">
        <f>患者1!AV18</f>
        <v>0</v>
      </c>
      <c r="AW18" s="67" t="str">
        <f t="shared" si="6"/>
        <v/>
      </c>
      <c r="AX18" s="67" t="str">
        <f t="shared" si="7"/>
        <v/>
      </c>
      <c r="AZ18" s="39">
        <f t="shared" si="8"/>
        <v>1</v>
      </c>
      <c r="BA18" s="39">
        <f t="shared" si="8"/>
        <v>1</v>
      </c>
      <c r="BB18" s="39" t="s">
        <v>38</v>
      </c>
      <c r="BK18" s="67" t="s">
        <v>42</v>
      </c>
    </row>
    <row r="19" spans="1:63" s="67" customFormat="1" ht="22.5" customHeight="1" x14ac:dyDescent="0.15">
      <c r="A19" s="58">
        <v>6</v>
      </c>
      <c r="B19" s="48"/>
      <c r="C19" s="21" t="str">
        <f>IF(患者1!AN19&lt;&gt;TRUE,患者1!C19,"")</f>
        <v/>
      </c>
      <c r="D19" s="22" t="str">
        <f>IF(患者1!AN19&lt;&gt;TRUE,患者1!D19,"")</f>
        <v/>
      </c>
      <c r="E19" s="23" t="s">
        <v>35</v>
      </c>
      <c r="F19" s="24" t="str">
        <f>IF(患者1!AN19&lt;&gt;TRUE,患者1!F19,"")</f>
        <v/>
      </c>
      <c r="G19" s="25"/>
      <c r="H19" s="96" t="str">
        <f>IF(患者1!AN19&lt;&gt;TRUE,患者1!H19,"")</f>
        <v/>
      </c>
      <c r="I19" s="97"/>
      <c r="J19" s="98"/>
      <c r="K19" s="99"/>
      <c r="L19" s="99"/>
      <c r="M19" s="99"/>
      <c r="N19" s="100"/>
      <c r="O19" s="98"/>
      <c r="P19" s="100"/>
      <c r="Q19" s="63"/>
      <c r="R19" s="112"/>
      <c r="S19" s="63"/>
      <c r="T19" s="63"/>
      <c r="U19" s="63"/>
      <c r="V19" s="63"/>
      <c r="W19" s="63"/>
      <c r="X19" s="63"/>
      <c r="Y19" s="63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 t="b">
        <f t="shared" si="4"/>
        <v>0</v>
      </c>
      <c r="AO19" s="67" t="b">
        <f t="shared" si="5"/>
        <v>0</v>
      </c>
      <c r="AR19" s="67" t="b">
        <f t="shared" si="3"/>
        <v>0</v>
      </c>
      <c r="AU19" s="39" t="b">
        <f>患者1!AU19</f>
        <v>0</v>
      </c>
      <c r="AV19" s="39" t="b">
        <f>患者1!AV19</f>
        <v>0</v>
      </c>
      <c r="AW19" s="67" t="str">
        <f t="shared" si="6"/>
        <v/>
      </c>
      <c r="AZ19" s="39">
        <f t="shared" si="8"/>
        <v>1</v>
      </c>
      <c r="BA19" s="39">
        <f t="shared" si="8"/>
        <v>1</v>
      </c>
      <c r="BB19" s="39" t="s">
        <v>38</v>
      </c>
      <c r="BK19" s="67" t="s">
        <v>42</v>
      </c>
    </row>
    <row r="20" spans="1:63" s="67" customFormat="1" ht="22.5" customHeight="1" x14ac:dyDescent="0.15">
      <c r="A20" s="58">
        <v>7</v>
      </c>
      <c r="B20" s="48"/>
      <c r="C20" s="21" t="str">
        <f>IF(患者1!AN20&lt;&gt;TRUE,患者1!C20,"")</f>
        <v/>
      </c>
      <c r="D20" s="22" t="str">
        <f>IF(患者1!AN20&lt;&gt;TRUE,患者1!D20,"")</f>
        <v/>
      </c>
      <c r="E20" s="23" t="s">
        <v>35</v>
      </c>
      <c r="F20" s="24" t="str">
        <f>IF(患者1!AN20&lt;&gt;TRUE,患者1!F20,"")</f>
        <v/>
      </c>
      <c r="G20" s="25"/>
      <c r="H20" s="96" t="str">
        <f>IF(患者1!AN20&lt;&gt;TRUE,患者1!H20,"")</f>
        <v/>
      </c>
      <c r="I20" s="97"/>
      <c r="J20" s="98"/>
      <c r="K20" s="99"/>
      <c r="L20" s="99"/>
      <c r="M20" s="99"/>
      <c r="N20" s="100"/>
      <c r="O20" s="98"/>
      <c r="P20" s="100"/>
      <c r="Q20" s="63"/>
      <c r="R20" s="63"/>
      <c r="S20" s="63" t="str">
        <f>AF47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T20" s="63" t="s">
        <v>37</v>
      </c>
      <c r="U20" s="63"/>
      <c r="V20" s="63"/>
      <c r="W20" s="63"/>
      <c r="X20" s="63"/>
      <c r="Y20" s="63" t="s">
        <v>36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 t="b">
        <f t="shared" si="4"/>
        <v>0</v>
      </c>
      <c r="AO20" s="67" t="b">
        <f t="shared" si="5"/>
        <v>0</v>
      </c>
      <c r="AR20" s="67" t="b">
        <f t="shared" si="3"/>
        <v>0</v>
      </c>
      <c r="AU20" s="39" t="b">
        <f>患者1!AU20</f>
        <v>0</v>
      </c>
      <c r="AV20" s="39" t="b">
        <f>患者1!AV20</f>
        <v>0</v>
      </c>
      <c r="AW20" s="67" t="str">
        <f t="shared" si="6"/>
        <v/>
      </c>
      <c r="AY20" s="39"/>
      <c r="AZ20" s="39">
        <f t="shared" si="8"/>
        <v>1</v>
      </c>
      <c r="BA20" s="39">
        <f t="shared" si="8"/>
        <v>1</v>
      </c>
      <c r="BB20" s="39" t="s">
        <v>38</v>
      </c>
      <c r="BK20" s="67" t="s">
        <v>42</v>
      </c>
    </row>
    <row r="21" spans="1:63" s="67" customFormat="1" ht="22.5" customHeight="1" x14ac:dyDescent="0.15">
      <c r="A21" s="58">
        <v>8</v>
      </c>
      <c r="B21" s="48"/>
      <c r="C21" s="21" t="str">
        <f>IF(患者1!AN21&lt;&gt;TRUE,患者1!C21,"")</f>
        <v/>
      </c>
      <c r="D21" s="22" t="str">
        <f>IF(患者1!AN21&lt;&gt;TRUE,患者1!D21,"")</f>
        <v/>
      </c>
      <c r="E21" s="23" t="s">
        <v>35</v>
      </c>
      <c r="F21" s="24" t="str">
        <f>IF(患者1!AN21&lt;&gt;TRUE,患者1!F21,"")</f>
        <v/>
      </c>
      <c r="G21" s="25"/>
      <c r="H21" s="96" t="str">
        <f>IF(患者1!AN21&lt;&gt;TRUE,患者1!H21,"")</f>
        <v/>
      </c>
      <c r="I21" s="97"/>
      <c r="J21" s="98"/>
      <c r="K21" s="99"/>
      <c r="L21" s="99"/>
      <c r="M21" s="99"/>
      <c r="N21" s="100"/>
      <c r="O21" s="98"/>
      <c r="P21" s="100"/>
      <c r="Q21" s="63"/>
      <c r="R21" s="45" t="s">
        <v>31</v>
      </c>
      <c r="S21" s="63"/>
      <c r="T21" s="63"/>
      <c r="U21" s="63"/>
      <c r="V21" s="63"/>
      <c r="W21" s="63"/>
      <c r="X21" s="63"/>
      <c r="Y21" s="63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 t="b">
        <f t="shared" si="4"/>
        <v>0</v>
      </c>
      <c r="AO21" s="67" t="b">
        <f t="shared" si="5"/>
        <v>0</v>
      </c>
      <c r="AR21" s="67" t="b">
        <f t="shared" si="3"/>
        <v>0</v>
      </c>
      <c r="AU21" s="39" t="b">
        <f>患者1!AU21</f>
        <v>0</v>
      </c>
      <c r="AV21" s="39" t="b">
        <f>患者1!AV21</f>
        <v>0</v>
      </c>
      <c r="AW21" s="67" t="str">
        <f t="shared" si="6"/>
        <v/>
      </c>
      <c r="AY21" s="39"/>
      <c r="AZ21" s="39">
        <f t="shared" si="8"/>
        <v>1</v>
      </c>
      <c r="BA21" s="39">
        <f t="shared" si="8"/>
        <v>1</v>
      </c>
      <c r="BB21" s="39" t="s">
        <v>38</v>
      </c>
      <c r="BK21" s="67" t="s">
        <v>42</v>
      </c>
    </row>
    <row r="22" spans="1:63" s="67" customFormat="1" ht="22.5" customHeight="1" x14ac:dyDescent="0.15">
      <c r="A22" s="58">
        <v>9</v>
      </c>
      <c r="B22" s="48"/>
      <c r="C22" s="21" t="str">
        <f>IF(患者1!AN22&lt;&gt;TRUE,患者1!C22,"")</f>
        <v/>
      </c>
      <c r="D22" s="22" t="str">
        <f>IF(患者1!AN22&lt;&gt;TRUE,患者1!D22,"")</f>
        <v/>
      </c>
      <c r="E22" s="23" t="s">
        <v>35</v>
      </c>
      <c r="F22" s="24" t="str">
        <f>IF(患者1!AN22&lt;&gt;TRUE,患者1!F22,"")</f>
        <v/>
      </c>
      <c r="G22" s="25"/>
      <c r="H22" s="96" t="str">
        <f>IF(患者1!AN22&lt;&gt;TRUE,患者1!H22,"")</f>
        <v/>
      </c>
      <c r="I22" s="97"/>
      <c r="J22" s="98"/>
      <c r="K22" s="99"/>
      <c r="L22" s="99"/>
      <c r="M22" s="99"/>
      <c r="N22" s="100"/>
      <c r="O22" s="98"/>
      <c r="P22" s="100"/>
      <c r="Q22" s="63"/>
      <c r="R22" s="63"/>
      <c r="S22" s="63"/>
      <c r="T22" s="63"/>
      <c r="U22" s="63"/>
      <c r="V22" s="63"/>
      <c r="W22" s="63"/>
      <c r="X22" s="63"/>
      <c r="Y22" s="63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 t="b">
        <f t="shared" si="4"/>
        <v>0</v>
      </c>
      <c r="AO22" s="67" t="b">
        <f t="shared" si="5"/>
        <v>0</v>
      </c>
      <c r="AR22" s="67" t="b">
        <f t="shared" si="3"/>
        <v>0</v>
      </c>
      <c r="AU22" s="39" t="b">
        <f>患者1!AU22</f>
        <v>0</v>
      </c>
      <c r="AV22" s="39" t="b">
        <f>患者1!AV22</f>
        <v>0</v>
      </c>
      <c r="AW22" s="67" t="str">
        <f t="shared" si="6"/>
        <v/>
      </c>
      <c r="AY22" s="39"/>
      <c r="AZ22" s="39">
        <f t="shared" si="8"/>
        <v>1</v>
      </c>
      <c r="BA22" s="39">
        <f t="shared" si="8"/>
        <v>1</v>
      </c>
      <c r="BB22" s="39" t="s">
        <v>38</v>
      </c>
      <c r="BK22" s="67" t="s">
        <v>42</v>
      </c>
    </row>
    <row r="23" spans="1:63" s="67" customFormat="1" ht="22.5" customHeight="1" x14ac:dyDescent="0.15">
      <c r="A23" s="58">
        <v>10</v>
      </c>
      <c r="B23" s="48"/>
      <c r="C23" s="21" t="str">
        <f>IF(患者1!AN23&lt;&gt;TRUE,患者1!C23,"")</f>
        <v/>
      </c>
      <c r="D23" s="22" t="str">
        <f>IF(患者1!AN23&lt;&gt;TRUE,患者1!D23,"")</f>
        <v/>
      </c>
      <c r="E23" s="23" t="s">
        <v>35</v>
      </c>
      <c r="F23" s="24" t="str">
        <f>IF(患者1!AN23&lt;&gt;TRUE,患者1!F23,"")</f>
        <v/>
      </c>
      <c r="G23" s="25"/>
      <c r="H23" s="96" t="str">
        <f>IF(患者1!AN23&lt;&gt;TRUE,患者1!H23,"")</f>
        <v/>
      </c>
      <c r="I23" s="97"/>
      <c r="J23" s="98"/>
      <c r="K23" s="99"/>
      <c r="L23" s="99"/>
      <c r="M23" s="99"/>
      <c r="N23" s="100"/>
      <c r="O23" s="98"/>
      <c r="P23" s="100"/>
      <c r="Q23" s="63"/>
      <c r="R23" s="59" t="s">
        <v>44</v>
      </c>
      <c r="S23" s="63"/>
      <c r="T23" s="63"/>
      <c r="U23" s="63"/>
      <c r="V23" s="63"/>
      <c r="W23" s="63"/>
      <c r="X23" s="63"/>
      <c r="Y23" s="63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 t="b">
        <f t="shared" si="4"/>
        <v>0</v>
      </c>
      <c r="AO23" s="67" t="b">
        <f t="shared" si="5"/>
        <v>0</v>
      </c>
      <c r="AR23" s="67" t="b">
        <f t="shared" si="3"/>
        <v>0</v>
      </c>
      <c r="AU23" s="39" t="b">
        <f>患者1!AU23</f>
        <v>0</v>
      </c>
      <c r="AV23" s="39" t="b">
        <f>患者1!AV23</f>
        <v>0</v>
      </c>
      <c r="AW23" s="67" t="str">
        <f t="shared" si="6"/>
        <v/>
      </c>
      <c r="AY23" s="39"/>
      <c r="AZ23" s="39">
        <f t="shared" si="8"/>
        <v>1</v>
      </c>
      <c r="BA23" s="39">
        <f t="shared" si="8"/>
        <v>1</v>
      </c>
      <c r="BB23" s="39" t="s">
        <v>38</v>
      </c>
      <c r="BK23" s="67" t="s">
        <v>42</v>
      </c>
    </row>
    <row r="24" spans="1:63" s="67" customFormat="1" ht="22.5" customHeight="1" x14ac:dyDescent="0.15">
      <c r="A24" s="58">
        <v>11</v>
      </c>
      <c r="B24" s="48"/>
      <c r="C24" s="21" t="str">
        <f>IF(患者1!AN24&lt;&gt;TRUE,患者1!C24,"")</f>
        <v/>
      </c>
      <c r="D24" s="22" t="str">
        <f>IF(患者1!AN24&lt;&gt;TRUE,患者1!D24,"")</f>
        <v/>
      </c>
      <c r="E24" s="23" t="s">
        <v>35</v>
      </c>
      <c r="F24" s="24" t="str">
        <f>IF(患者1!AN24&lt;&gt;TRUE,患者1!F24,"")</f>
        <v/>
      </c>
      <c r="G24" s="25"/>
      <c r="H24" s="96" t="str">
        <f>IF(患者1!AN24&lt;&gt;TRUE,患者1!H24,"")</f>
        <v/>
      </c>
      <c r="I24" s="97"/>
      <c r="J24" s="98"/>
      <c r="K24" s="99"/>
      <c r="L24" s="99"/>
      <c r="M24" s="99"/>
      <c r="N24" s="100"/>
      <c r="O24" s="98"/>
      <c r="P24" s="100"/>
      <c r="Q24" s="63"/>
      <c r="R24" s="63"/>
      <c r="S24" s="63"/>
      <c r="T24" s="63"/>
      <c r="U24" s="63"/>
      <c r="V24" s="63"/>
      <c r="W24" s="63"/>
      <c r="X24" s="63"/>
      <c r="Y24" s="63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 t="b">
        <f t="shared" si="4"/>
        <v>0</v>
      </c>
      <c r="AO24" s="67" t="b">
        <f t="shared" si="5"/>
        <v>0</v>
      </c>
      <c r="AR24" s="67" t="b">
        <f t="shared" si="3"/>
        <v>0</v>
      </c>
      <c r="AU24" s="39" t="b">
        <f>患者1!AU24</f>
        <v>0</v>
      </c>
      <c r="AV24" s="39" t="b">
        <f>患者1!AV24</f>
        <v>0</v>
      </c>
      <c r="AW24" s="67" t="str">
        <f t="shared" si="6"/>
        <v/>
      </c>
      <c r="AY24" s="39"/>
      <c r="AZ24" s="39">
        <f t="shared" si="8"/>
        <v>1</v>
      </c>
      <c r="BA24" s="39">
        <f t="shared" si="8"/>
        <v>1</v>
      </c>
      <c r="BB24" s="39" t="s">
        <v>38</v>
      </c>
      <c r="BK24" s="67" t="s">
        <v>42</v>
      </c>
    </row>
    <row r="25" spans="1:63" s="67" customFormat="1" ht="22.5" customHeight="1" x14ac:dyDescent="0.15">
      <c r="A25" s="58">
        <v>12</v>
      </c>
      <c r="B25" s="48"/>
      <c r="C25" s="21" t="str">
        <f>IF(患者1!AN25&lt;&gt;TRUE,患者1!C25,"")</f>
        <v/>
      </c>
      <c r="D25" s="22" t="str">
        <f>IF(患者1!AN25&lt;&gt;TRUE,患者1!D25,"")</f>
        <v/>
      </c>
      <c r="E25" s="23" t="s">
        <v>35</v>
      </c>
      <c r="F25" s="24" t="str">
        <f>IF(患者1!AN25&lt;&gt;TRUE,患者1!F25,"")</f>
        <v/>
      </c>
      <c r="G25" s="25"/>
      <c r="H25" s="96" t="str">
        <f>IF(患者1!AN25&lt;&gt;TRUE,患者1!H25,"")</f>
        <v/>
      </c>
      <c r="I25" s="97"/>
      <c r="J25" s="98"/>
      <c r="K25" s="99"/>
      <c r="L25" s="99"/>
      <c r="M25" s="99"/>
      <c r="N25" s="100"/>
      <c r="O25" s="98"/>
      <c r="P25" s="100"/>
      <c r="Q25" s="63"/>
      <c r="R25" s="63"/>
      <c r="S25" s="63"/>
      <c r="T25" s="63"/>
      <c r="U25" s="63"/>
      <c r="V25" s="63"/>
      <c r="W25" s="63"/>
      <c r="X25" s="63"/>
      <c r="Y25" s="63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 t="b">
        <f t="shared" si="4"/>
        <v>0</v>
      </c>
      <c r="AO25" s="67" t="b">
        <f t="shared" si="5"/>
        <v>0</v>
      </c>
      <c r="AR25" s="67" t="b">
        <f t="shared" si="3"/>
        <v>0</v>
      </c>
      <c r="AU25" s="39" t="b">
        <f>患者1!AU25</f>
        <v>0</v>
      </c>
      <c r="AV25" s="39" t="b">
        <f>患者1!AV25</f>
        <v>0</v>
      </c>
      <c r="AW25" s="67" t="str">
        <f t="shared" si="6"/>
        <v/>
      </c>
      <c r="AY25" s="39"/>
      <c r="AZ25" s="39">
        <f t="shared" si="8"/>
        <v>1</v>
      </c>
      <c r="BA25" s="39">
        <f t="shared" si="8"/>
        <v>1</v>
      </c>
      <c r="BB25" s="39" t="s">
        <v>38</v>
      </c>
      <c r="BK25" s="67" t="s">
        <v>42</v>
      </c>
    </row>
    <row r="26" spans="1:63" s="67" customFormat="1" ht="22.5" customHeight="1" x14ac:dyDescent="0.15">
      <c r="A26" s="58">
        <v>13</v>
      </c>
      <c r="B26" s="48"/>
      <c r="C26" s="21" t="str">
        <f>IF(患者1!AN26&lt;&gt;TRUE,患者1!C26,"")</f>
        <v/>
      </c>
      <c r="D26" s="22" t="str">
        <f>IF(患者1!AN26&lt;&gt;TRUE,患者1!D26,"")</f>
        <v/>
      </c>
      <c r="E26" s="23" t="s">
        <v>35</v>
      </c>
      <c r="F26" s="24" t="str">
        <f>IF(患者1!AN26&lt;&gt;TRUE,患者1!F26,"")</f>
        <v/>
      </c>
      <c r="G26" s="25"/>
      <c r="H26" s="96" t="str">
        <f>IF(患者1!AN26&lt;&gt;TRUE,患者1!H26,"")</f>
        <v/>
      </c>
      <c r="I26" s="97"/>
      <c r="J26" s="98"/>
      <c r="K26" s="99"/>
      <c r="L26" s="99"/>
      <c r="M26" s="99"/>
      <c r="N26" s="100"/>
      <c r="O26" s="98"/>
      <c r="P26" s="100"/>
      <c r="Q26" s="63"/>
      <c r="R26" s="63"/>
      <c r="S26" s="63"/>
      <c r="T26" s="63"/>
      <c r="U26" s="63"/>
      <c r="V26" s="63"/>
      <c r="W26" s="63"/>
      <c r="X26" s="63"/>
      <c r="Y26" s="63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 t="b">
        <f t="shared" si="4"/>
        <v>0</v>
      </c>
      <c r="AO26" s="67" t="b">
        <f t="shared" si="5"/>
        <v>0</v>
      </c>
      <c r="AR26" s="67" t="b">
        <f t="shared" si="3"/>
        <v>0</v>
      </c>
      <c r="AU26" s="39" t="b">
        <f>患者1!AU26</f>
        <v>0</v>
      </c>
      <c r="AV26" s="39" t="b">
        <f>患者1!AV26</f>
        <v>0</v>
      </c>
      <c r="AW26" s="67" t="str">
        <f t="shared" si="6"/>
        <v/>
      </c>
      <c r="AY26" s="39"/>
      <c r="AZ26" s="39">
        <f t="shared" si="8"/>
        <v>1</v>
      </c>
      <c r="BA26" s="39">
        <f t="shared" si="8"/>
        <v>1</v>
      </c>
      <c r="BB26" s="39" t="s">
        <v>38</v>
      </c>
      <c r="BK26" s="67" t="s">
        <v>42</v>
      </c>
    </row>
    <row r="27" spans="1:63" s="67" customFormat="1" ht="22.5" customHeight="1" x14ac:dyDescent="0.15">
      <c r="A27" s="58">
        <v>14</v>
      </c>
      <c r="B27" s="48"/>
      <c r="C27" s="21" t="str">
        <f>IF(患者1!AN27&lt;&gt;TRUE,患者1!C27,"")</f>
        <v/>
      </c>
      <c r="D27" s="22" t="str">
        <f>IF(患者1!AN27&lt;&gt;TRUE,患者1!D27,"")</f>
        <v/>
      </c>
      <c r="E27" s="23" t="s">
        <v>35</v>
      </c>
      <c r="F27" s="24" t="str">
        <f>IF(患者1!AN27&lt;&gt;TRUE,患者1!F27,"")</f>
        <v/>
      </c>
      <c r="G27" s="25"/>
      <c r="H27" s="96" t="str">
        <f>IF(患者1!AN27&lt;&gt;TRUE,患者1!H27,"")</f>
        <v/>
      </c>
      <c r="I27" s="97"/>
      <c r="J27" s="98"/>
      <c r="K27" s="99"/>
      <c r="L27" s="99"/>
      <c r="M27" s="99"/>
      <c r="N27" s="100"/>
      <c r="O27" s="98"/>
      <c r="P27" s="100"/>
      <c r="Q27" s="63"/>
      <c r="R27" s="63"/>
      <c r="S27" s="63"/>
      <c r="T27" s="63"/>
      <c r="U27" s="63"/>
      <c r="V27" s="63"/>
      <c r="W27" s="63"/>
      <c r="X27" s="63"/>
      <c r="Y27" s="63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 t="b">
        <f t="shared" si="4"/>
        <v>0</v>
      </c>
      <c r="AO27" s="67" t="b">
        <f t="shared" si="5"/>
        <v>0</v>
      </c>
      <c r="AR27" s="67" t="b">
        <f t="shared" si="3"/>
        <v>0</v>
      </c>
      <c r="AU27" s="39" t="b">
        <f>患者1!AU27</f>
        <v>0</v>
      </c>
      <c r="AV27" s="39" t="b">
        <f>患者1!AV27</f>
        <v>0</v>
      </c>
      <c r="AW27" s="67" t="str">
        <f t="shared" si="6"/>
        <v/>
      </c>
      <c r="AY27" s="39"/>
      <c r="AZ27" s="39">
        <f t="shared" si="8"/>
        <v>1</v>
      </c>
      <c r="BA27" s="39">
        <f t="shared" si="8"/>
        <v>1</v>
      </c>
      <c r="BB27" s="39" t="s">
        <v>38</v>
      </c>
      <c r="BK27" s="67" t="s">
        <v>42</v>
      </c>
    </row>
    <row r="28" spans="1:63" s="67" customFormat="1" ht="22.5" customHeight="1" x14ac:dyDescent="0.15">
      <c r="A28" s="58">
        <v>15</v>
      </c>
      <c r="B28" s="48"/>
      <c r="C28" s="21" t="str">
        <f>IF(患者1!AN28&lt;&gt;TRUE,患者1!C28,"")</f>
        <v/>
      </c>
      <c r="D28" s="22" t="str">
        <f>IF(患者1!AN28&lt;&gt;TRUE,患者1!D28,"")</f>
        <v/>
      </c>
      <c r="E28" s="23" t="s">
        <v>35</v>
      </c>
      <c r="F28" s="24" t="str">
        <f>IF(患者1!AN28&lt;&gt;TRUE,患者1!F28,"")</f>
        <v/>
      </c>
      <c r="G28" s="25"/>
      <c r="H28" s="96" t="str">
        <f>IF(患者1!AN28&lt;&gt;TRUE,患者1!H28,"")</f>
        <v/>
      </c>
      <c r="I28" s="97"/>
      <c r="J28" s="98"/>
      <c r="K28" s="99"/>
      <c r="L28" s="99"/>
      <c r="M28" s="99"/>
      <c r="N28" s="100"/>
      <c r="O28" s="98"/>
      <c r="P28" s="100"/>
      <c r="Q28" s="63"/>
      <c r="R28" s="63"/>
      <c r="S28" s="63"/>
      <c r="T28" s="63"/>
      <c r="U28" s="63"/>
      <c r="V28" s="63"/>
      <c r="W28" s="63"/>
      <c r="X28" s="63"/>
      <c r="Y28" s="63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 t="b">
        <f t="shared" si="4"/>
        <v>0</v>
      </c>
      <c r="AO28" s="67" t="b">
        <f t="shared" si="5"/>
        <v>0</v>
      </c>
      <c r="AR28" s="67" t="b">
        <f t="shared" si="3"/>
        <v>0</v>
      </c>
      <c r="AU28" s="39" t="b">
        <f>患者1!AU28</f>
        <v>0</v>
      </c>
      <c r="AV28" s="39" t="b">
        <f>患者1!AV28</f>
        <v>0</v>
      </c>
      <c r="AW28" s="67" t="str">
        <f t="shared" si="6"/>
        <v/>
      </c>
      <c r="AY28" s="39"/>
      <c r="AZ28" s="39">
        <f t="shared" si="8"/>
        <v>1</v>
      </c>
      <c r="BA28" s="39">
        <f t="shared" si="8"/>
        <v>1</v>
      </c>
      <c r="BB28" s="39" t="s">
        <v>38</v>
      </c>
      <c r="BK28" s="67" t="s">
        <v>42</v>
      </c>
    </row>
    <row r="29" spans="1:63" s="67" customFormat="1" ht="22.5" customHeight="1" x14ac:dyDescent="0.15">
      <c r="A29" s="58">
        <v>16</v>
      </c>
      <c r="B29" s="48"/>
      <c r="C29" s="21" t="str">
        <f>IF(患者1!AN29&lt;&gt;TRUE,患者1!C29,"")</f>
        <v/>
      </c>
      <c r="D29" s="22" t="str">
        <f>IF(患者1!AN29&lt;&gt;TRUE,患者1!D29,"")</f>
        <v/>
      </c>
      <c r="E29" s="23" t="s">
        <v>35</v>
      </c>
      <c r="F29" s="24" t="str">
        <f>IF(患者1!AN29&lt;&gt;TRUE,患者1!F29,"")</f>
        <v/>
      </c>
      <c r="G29" s="25"/>
      <c r="H29" s="96" t="str">
        <f>IF(患者1!AN29&lt;&gt;TRUE,患者1!H29,"")</f>
        <v/>
      </c>
      <c r="I29" s="97"/>
      <c r="J29" s="98"/>
      <c r="K29" s="99"/>
      <c r="L29" s="99"/>
      <c r="M29" s="99"/>
      <c r="N29" s="100"/>
      <c r="O29" s="98"/>
      <c r="P29" s="100"/>
      <c r="Q29" s="63"/>
      <c r="R29" s="63"/>
      <c r="S29" s="63"/>
      <c r="T29" s="63"/>
      <c r="U29" s="63"/>
      <c r="V29" s="63"/>
      <c r="W29" s="63"/>
      <c r="X29" s="63"/>
      <c r="Y29" s="63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 t="b">
        <f t="shared" si="4"/>
        <v>0</v>
      </c>
      <c r="AO29" s="67" t="b">
        <f t="shared" si="5"/>
        <v>0</v>
      </c>
      <c r="AR29" s="67" t="b">
        <f t="shared" si="3"/>
        <v>0</v>
      </c>
      <c r="AU29" s="39" t="b">
        <f>患者1!AU29</f>
        <v>0</v>
      </c>
      <c r="AV29" s="39" t="b">
        <f>患者1!AV29</f>
        <v>0</v>
      </c>
      <c r="AW29" s="67" t="str">
        <f t="shared" si="6"/>
        <v/>
      </c>
      <c r="AY29" s="39"/>
      <c r="AZ29" s="39">
        <f t="shared" si="8"/>
        <v>1</v>
      </c>
      <c r="BA29" s="39">
        <f t="shared" si="8"/>
        <v>1</v>
      </c>
      <c r="BB29" s="39" t="s">
        <v>38</v>
      </c>
      <c r="BK29" s="67" t="s">
        <v>42</v>
      </c>
    </row>
    <row r="30" spans="1:63" s="67" customFormat="1" ht="22.5" customHeight="1" x14ac:dyDescent="0.15">
      <c r="A30" s="58">
        <v>17</v>
      </c>
      <c r="B30" s="48"/>
      <c r="C30" s="21" t="str">
        <f>IF(患者1!AN30&lt;&gt;TRUE,患者1!C30,"")</f>
        <v/>
      </c>
      <c r="D30" s="22" t="str">
        <f>IF(患者1!AN30&lt;&gt;TRUE,患者1!D30,"")</f>
        <v/>
      </c>
      <c r="E30" s="23" t="s">
        <v>35</v>
      </c>
      <c r="F30" s="24" t="str">
        <f>IF(患者1!AN30&lt;&gt;TRUE,患者1!F30,"")</f>
        <v/>
      </c>
      <c r="G30" s="25"/>
      <c r="H30" s="96" t="str">
        <f>IF(患者1!AN30&lt;&gt;TRUE,患者1!H30,"")</f>
        <v/>
      </c>
      <c r="I30" s="97"/>
      <c r="J30" s="98"/>
      <c r="K30" s="99"/>
      <c r="L30" s="99"/>
      <c r="M30" s="99"/>
      <c r="N30" s="100"/>
      <c r="O30" s="98"/>
      <c r="P30" s="100"/>
      <c r="Q30" s="63"/>
      <c r="R30" s="63"/>
      <c r="S30" s="63"/>
      <c r="T30" s="63"/>
      <c r="U30" s="63"/>
      <c r="V30" s="63"/>
      <c r="W30" s="63"/>
      <c r="X30" s="63"/>
      <c r="Y30" s="63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 t="b">
        <f t="shared" si="4"/>
        <v>0</v>
      </c>
      <c r="AO30" s="67" t="b">
        <f t="shared" si="5"/>
        <v>0</v>
      </c>
      <c r="AR30" s="67" t="b">
        <f t="shared" si="3"/>
        <v>0</v>
      </c>
      <c r="AU30" s="39" t="b">
        <f>患者1!AU30</f>
        <v>0</v>
      </c>
      <c r="AV30" s="39" t="b">
        <f>患者1!AV30</f>
        <v>0</v>
      </c>
      <c r="AW30" s="67" t="str">
        <f t="shared" si="6"/>
        <v/>
      </c>
      <c r="AY30" s="39"/>
      <c r="AZ30" s="39">
        <f t="shared" si="8"/>
        <v>1</v>
      </c>
      <c r="BA30" s="39">
        <f t="shared" si="8"/>
        <v>1</v>
      </c>
      <c r="BB30" s="39" t="s">
        <v>38</v>
      </c>
      <c r="BK30" s="67" t="s">
        <v>42</v>
      </c>
    </row>
    <row r="31" spans="1:63" s="67" customFormat="1" ht="22.5" customHeight="1" x14ac:dyDescent="0.15">
      <c r="A31" s="58">
        <v>18</v>
      </c>
      <c r="B31" s="48"/>
      <c r="C31" s="21" t="str">
        <f>IF(患者1!AN31&lt;&gt;TRUE,患者1!C31,"")</f>
        <v/>
      </c>
      <c r="D31" s="22" t="str">
        <f>IF(患者1!AN31&lt;&gt;TRUE,患者1!D31,"")</f>
        <v/>
      </c>
      <c r="E31" s="23" t="s">
        <v>35</v>
      </c>
      <c r="F31" s="24" t="str">
        <f>IF(患者1!AN31&lt;&gt;TRUE,患者1!F31,"")</f>
        <v/>
      </c>
      <c r="G31" s="25"/>
      <c r="H31" s="96" t="str">
        <f>IF(患者1!AN31&lt;&gt;TRUE,患者1!H31,"")</f>
        <v/>
      </c>
      <c r="I31" s="97"/>
      <c r="J31" s="98"/>
      <c r="K31" s="99"/>
      <c r="L31" s="99"/>
      <c r="M31" s="99"/>
      <c r="N31" s="100"/>
      <c r="O31" s="98"/>
      <c r="P31" s="100"/>
      <c r="Q31" s="63"/>
      <c r="R31" s="63"/>
      <c r="S31" s="63"/>
      <c r="T31" s="63"/>
      <c r="U31" s="63"/>
      <c r="V31" s="63"/>
      <c r="W31" s="63"/>
      <c r="X31" s="63"/>
      <c r="Y31" s="63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 t="b">
        <f t="shared" si="4"/>
        <v>0</v>
      </c>
      <c r="AO31" s="67" t="b">
        <f t="shared" si="5"/>
        <v>0</v>
      </c>
      <c r="AR31" s="67" t="b">
        <f t="shared" si="3"/>
        <v>0</v>
      </c>
      <c r="AU31" s="39" t="b">
        <f>患者1!AU31</f>
        <v>0</v>
      </c>
      <c r="AV31" s="39" t="b">
        <f>患者1!AV31</f>
        <v>0</v>
      </c>
      <c r="AW31" s="67" t="str">
        <f t="shared" si="6"/>
        <v/>
      </c>
      <c r="AY31" s="39"/>
      <c r="AZ31" s="39">
        <f t="shared" si="8"/>
        <v>1</v>
      </c>
      <c r="BA31" s="39">
        <f t="shared" si="8"/>
        <v>1</v>
      </c>
      <c r="BB31" s="39" t="s">
        <v>38</v>
      </c>
      <c r="BK31" s="67" t="s">
        <v>42</v>
      </c>
    </row>
    <row r="32" spans="1:63" s="67" customFormat="1" ht="22.5" customHeight="1" x14ac:dyDescent="0.15">
      <c r="A32" s="58">
        <v>19</v>
      </c>
      <c r="B32" s="48"/>
      <c r="C32" s="21" t="str">
        <f>IF(患者1!AN32&lt;&gt;TRUE,患者1!C32,"")</f>
        <v/>
      </c>
      <c r="D32" s="22" t="str">
        <f>IF(患者1!AN32&lt;&gt;TRUE,患者1!D32,"")</f>
        <v/>
      </c>
      <c r="E32" s="23" t="s">
        <v>35</v>
      </c>
      <c r="F32" s="24" t="str">
        <f>IF(患者1!AN32&lt;&gt;TRUE,患者1!F32,"")</f>
        <v/>
      </c>
      <c r="G32" s="25"/>
      <c r="H32" s="96" t="str">
        <f>IF(患者1!AN32&lt;&gt;TRUE,患者1!H32,"")</f>
        <v/>
      </c>
      <c r="I32" s="97"/>
      <c r="J32" s="98"/>
      <c r="K32" s="99"/>
      <c r="L32" s="99"/>
      <c r="M32" s="99"/>
      <c r="N32" s="100"/>
      <c r="O32" s="98"/>
      <c r="P32" s="100"/>
      <c r="Q32" s="63"/>
      <c r="R32" s="63"/>
      <c r="S32" s="63"/>
      <c r="T32" s="63"/>
      <c r="U32" s="63"/>
      <c r="V32" s="63"/>
      <c r="W32" s="63"/>
      <c r="X32" s="63"/>
      <c r="Y32" s="63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 t="b">
        <f t="shared" si="4"/>
        <v>0</v>
      </c>
      <c r="AO32" s="67" t="b">
        <f t="shared" si="5"/>
        <v>0</v>
      </c>
      <c r="AR32" s="67" t="b">
        <f t="shared" si="3"/>
        <v>0</v>
      </c>
      <c r="AU32" s="39" t="b">
        <f>患者1!AU32</f>
        <v>0</v>
      </c>
      <c r="AV32" s="39" t="b">
        <f>患者1!AV32</f>
        <v>0</v>
      </c>
      <c r="AW32" s="67" t="str">
        <f t="shared" si="6"/>
        <v/>
      </c>
      <c r="AY32" s="39"/>
      <c r="AZ32" s="39">
        <f t="shared" si="8"/>
        <v>1</v>
      </c>
      <c r="BA32" s="39">
        <f t="shared" si="8"/>
        <v>1</v>
      </c>
      <c r="BB32" s="39" t="s">
        <v>38</v>
      </c>
      <c r="BK32" s="67" t="s">
        <v>42</v>
      </c>
    </row>
    <row r="33" spans="1:63" ht="22.5" customHeight="1" x14ac:dyDescent="0.15">
      <c r="A33" s="58">
        <v>20</v>
      </c>
      <c r="B33" s="48"/>
      <c r="C33" s="21" t="str">
        <f>IF(患者1!AN33&lt;&gt;TRUE,患者1!C33,"")</f>
        <v/>
      </c>
      <c r="D33" s="22" t="str">
        <f>IF(患者1!AN33&lt;&gt;TRUE,患者1!D33,"")</f>
        <v/>
      </c>
      <c r="E33" s="23" t="s">
        <v>35</v>
      </c>
      <c r="F33" s="24" t="str">
        <f>IF(患者1!AN33&lt;&gt;TRUE,患者1!F33,"")</f>
        <v/>
      </c>
      <c r="G33" s="25"/>
      <c r="H33" s="96" t="str">
        <f>IF(患者1!AN33&lt;&gt;TRUE,患者1!H33,"")</f>
        <v/>
      </c>
      <c r="I33" s="97"/>
      <c r="J33" s="98"/>
      <c r="K33" s="99"/>
      <c r="L33" s="99"/>
      <c r="M33" s="99"/>
      <c r="N33" s="100"/>
      <c r="O33" s="98"/>
      <c r="P33" s="100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 t="b">
        <f t="shared" si="4"/>
        <v>0</v>
      </c>
      <c r="AO33" s="67" t="b">
        <f t="shared" si="5"/>
        <v>0</v>
      </c>
      <c r="AR33" s="67" t="b">
        <f t="shared" si="3"/>
        <v>0</v>
      </c>
      <c r="AU33" s="39" t="b">
        <f>患者1!AU33</f>
        <v>0</v>
      </c>
      <c r="AV33" s="39" t="b">
        <f>患者1!AV33</f>
        <v>0</v>
      </c>
      <c r="AW33" s="67" t="str">
        <f t="shared" si="6"/>
        <v/>
      </c>
      <c r="AY33" s="39"/>
      <c r="AZ33" s="39">
        <f t="shared" si="8"/>
        <v>1</v>
      </c>
      <c r="BA33" s="39">
        <f t="shared" si="8"/>
        <v>1</v>
      </c>
      <c r="BK33" s="67" t="s">
        <v>42</v>
      </c>
    </row>
    <row r="34" spans="1:63" ht="30" customHeight="1" x14ac:dyDescent="0.15">
      <c r="C34" s="65" t="s">
        <v>18</v>
      </c>
      <c r="D34" s="52">
        <f>患者1!D34</f>
        <v>0</v>
      </c>
      <c r="E34" s="52" t="s">
        <v>19</v>
      </c>
      <c r="AD34" s="39"/>
      <c r="AE34" s="39"/>
      <c r="AF34" s="39"/>
      <c r="AG34" s="39"/>
      <c r="AH34" s="39"/>
      <c r="AI34" s="39"/>
      <c r="AN34" s="39"/>
      <c r="BK34" s="67" t="s">
        <v>42</v>
      </c>
    </row>
    <row r="35" spans="1:63" ht="27.75" customHeight="1" x14ac:dyDescent="0.15">
      <c r="H35" s="53" t="s">
        <v>20</v>
      </c>
      <c r="I35" s="26">
        <f>患者1!I35</f>
        <v>0</v>
      </c>
      <c r="J35" s="54" t="s">
        <v>21</v>
      </c>
      <c r="Z35" s="101" t="str">
        <f>AF39</f>
        <v/>
      </c>
      <c r="AA35" s="101"/>
      <c r="AB35" s="101"/>
      <c r="AC35" s="101"/>
      <c r="AD35" s="39"/>
      <c r="AE35" s="39"/>
      <c r="AF35" s="39"/>
      <c r="AG35" s="39"/>
      <c r="AH35" s="39"/>
      <c r="AI35" s="39"/>
      <c r="AN35" s="39"/>
      <c r="BK35" s="67" t="s">
        <v>42</v>
      </c>
    </row>
    <row r="36" spans="1:63" x14ac:dyDescent="0.15">
      <c r="R36" s="55"/>
      <c r="Z36" s="101"/>
      <c r="AA36" s="101"/>
      <c r="AB36" s="101"/>
      <c r="AC36" s="101"/>
      <c r="AD36" s="39"/>
      <c r="AE36" s="39"/>
      <c r="AF36" s="39"/>
      <c r="AG36" s="39"/>
      <c r="AH36" s="39"/>
      <c r="AI36" s="39"/>
      <c r="AN36" s="39"/>
      <c r="BK36" s="67" t="s">
        <v>42</v>
      </c>
    </row>
    <row r="37" spans="1:63" ht="13.5" customHeight="1" x14ac:dyDescent="0.15">
      <c r="R37" s="55"/>
      <c r="Z37" s="101"/>
      <c r="AA37" s="101"/>
      <c r="AB37" s="101"/>
      <c r="AC37" s="101"/>
      <c r="AD37" s="39"/>
      <c r="AE37" s="39"/>
      <c r="AF37" s="39" t="str">
        <f>AF2&amp;CHAR(10) &amp; AF3&amp;CHAR(10) &amp; AF4&amp;CHAR(10) &amp; AF5&amp;CHAR(10) &amp; AF6&amp;CHAR(10) &amp; AF9&amp;CHAR(10) &amp; AF10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</v>
      </c>
      <c r="AG37" s="39"/>
      <c r="AH37" s="39"/>
      <c r="AI37" s="39"/>
      <c r="AN37" s="39"/>
      <c r="BK37" s="67" t="s">
        <v>42</v>
      </c>
    </row>
    <row r="38" spans="1:63" ht="13.5" customHeight="1" x14ac:dyDescent="0.15">
      <c r="R38" s="55"/>
      <c r="Z38" s="101"/>
      <c r="AA38" s="101"/>
      <c r="AB38" s="101"/>
      <c r="AC38" s="101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Y38" s="39"/>
      <c r="AZ38" s="39"/>
      <c r="BA38" s="39"/>
      <c r="BB38" s="39"/>
      <c r="BC38" s="39"/>
      <c r="BD38" s="39"/>
      <c r="BE38" s="39"/>
      <c r="BG38" s="39"/>
      <c r="BH38" s="39"/>
      <c r="BI38" s="39"/>
      <c r="BJ38" s="39"/>
      <c r="BK38" s="67" t="s">
        <v>42</v>
      </c>
    </row>
    <row r="39" spans="1:63" ht="13.5" customHeight="1" x14ac:dyDescent="0.15">
      <c r="R39" s="55"/>
      <c r="Z39" s="101"/>
      <c r="AA39" s="101"/>
      <c r="AB39" s="101"/>
      <c r="AC39" s="101"/>
      <c r="AD39" s="39"/>
      <c r="AE39" s="39"/>
      <c r="AF39" s="39" t="str">
        <f>患者1!AF39</f>
        <v/>
      </c>
      <c r="AG39" s="39" t="str">
        <f>患者1!AG39</f>
        <v/>
      </c>
      <c r="AH39" s="39" t="str">
        <f>患者1!AH39</f>
        <v/>
      </c>
      <c r="AI39" s="39" t="str">
        <f>患者1!AI39</f>
        <v/>
      </c>
      <c r="AN39" s="39"/>
      <c r="AY39" s="39"/>
      <c r="AZ39" s="39"/>
      <c r="BA39" s="39"/>
      <c r="BB39" s="39"/>
      <c r="BC39" s="39"/>
      <c r="BD39" s="39"/>
      <c r="BE39" s="39"/>
      <c r="BG39" s="39"/>
      <c r="BH39" s="39"/>
      <c r="BI39" s="39"/>
      <c r="BJ39" s="39"/>
      <c r="BK39" s="67" t="s">
        <v>42</v>
      </c>
    </row>
    <row r="40" spans="1:63" ht="13.5" customHeight="1" x14ac:dyDescent="0.15">
      <c r="R40" s="55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Y40" s="39"/>
      <c r="AZ40" s="39"/>
      <c r="BA40" s="39"/>
      <c r="BB40" s="39"/>
      <c r="BC40" s="39"/>
      <c r="BD40" s="39"/>
      <c r="BE40" s="39"/>
      <c r="BG40" s="39"/>
      <c r="BH40" s="39"/>
      <c r="BI40" s="39"/>
      <c r="BJ40" s="39"/>
      <c r="BK40" s="67" t="s">
        <v>42</v>
      </c>
    </row>
    <row r="41" spans="1:63" ht="13.5" customHeight="1" x14ac:dyDescent="0.15">
      <c r="R41" s="55"/>
      <c r="AA41" s="39"/>
      <c r="AD41" s="39"/>
      <c r="AE41" s="39"/>
      <c r="AF41" s="39" t="str">
        <f>AF12&amp;AF39</f>
        <v>※「患者氏名（同一建物居住者）」　</v>
      </c>
      <c r="AG41" s="39" t="str">
        <f t="shared" ref="AG41:AI41" si="9">AG12&amp;AG39</f>
        <v>※「診療時間（開始時刻及び終了時間）」　</v>
      </c>
      <c r="AH41" s="39" t="str">
        <f t="shared" si="9"/>
        <v>※「診療場所」　</v>
      </c>
      <c r="AI41" s="39" t="str">
        <f t="shared" si="9"/>
        <v>※「在宅訪問診療料２、往診料」　</v>
      </c>
      <c r="AN41" s="39"/>
      <c r="AY41" s="39"/>
      <c r="AZ41" s="39"/>
      <c r="BA41" s="39"/>
      <c r="BB41" s="39"/>
      <c r="BC41" s="39"/>
      <c r="BD41" s="39"/>
      <c r="BE41" s="39"/>
      <c r="BG41" s="39"/>
      <c r="BH41" s="39"/>
      <c r="BI41" s="39"/>
      <c r="BJ41" s="39"/>
      <c r="BK41" s="67" t="s">
        <v>42</v>
      </c>
    </row>
    <row r="42" spans="1:63" ht="13.5" customHeight="1" x14ac:dyDescent="0.15">
      <c r="R42" s="55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Y42" s="39"/>
      <c r="AZ42" s="39"/>
      <c r="BA42" s="39"/>
      <c r="BB42" s="39"/>
      <c r="BC42" s="39"/>
      <c r="BD42" s="39"/>
      <c r="BE42" s="39"/>
      <c r="BG42" s="39"/>
      <c r="BH42" s="39"/>
      <c r="BI42" s="39"/>
      <c r="BJ42" s="39"/>
      <c r="BK42" s="67" t="s">
        <v>42</v>
      </c>
    </row>
    <row r="43" spans="1:63" ht="13.5" customHeight="1" x14ac:dyDescent="0.15">
      <c r="R43" s="55"/>
      <c r="Z43" s="67" t="str">
        <f>"※「診療人数合計」　"&amp;D34&amp;"人　"</f>
        <v>※「診療人数合計」　0人　</v>
      </c>
      <c r="AA43" s="67" t="str">
        <f>"※「主治医氏名」　"&amp;I35&amp;"　"</f>
        <v>※「主治医氏名」　0　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Y43" s="39"/>
      <c r="AZ43" s="39"/>
      <c r="BA43" s="39"/>
      <c r="BB43" s="39"/>
      <c r="BC43" s="39"/>
      <c r="BD43" s="39"/>
      <c r="BE43" s="39"/>
      <c r="BG43" s="39"/>
      <c r="BH43" s="39"/>
      <c r="BI43" s="39"/>
      <c r="BJ43" s="39"/>
      <c r="BK43" s="67" t="s">
        <v>42</v>
      </c>
    </row>
    <row r="44" spans="1:63" ht="13.5" customHeight="1" x14ac:dyDescent="0.15">
      <c r="R44" s="55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Y44" s="39"/>
      <c r="AZ44" s="39"/>
      <c r="BA44" s="39"/>
      <c r="BB44" s="39"/>
      <c r="BC44" s="39"/>
      <c r="BD44" s="39"/>
      <c r="BE44" s="39"/>
      <c r="BG44" s="39"/>
      <c r="BH44" s="39"/>
      <c r="BI44" s="39"/>
      <c r="BJ44" s="39"/>
      <c r="BK44" s="67" t="s">
        <v>42</v>
      </c>
    </row>
    <row r="45" spans="1:63" ht="13.5" customHeight="1" x14ac:dyDescent="0.15">
      <c r="R45" s="55"/>
      <c r="Z45" s="67" t="str">
        <f>Z43&amp;CHAR(10) &amp; AA43</f>
        <v>※「診療人数合計」　0人　
※「主治医氏名」　0　</v>
      </c>
      <c r="AA45" s="39"/>
      <c r="AB45" s="39"/>
      <c r="AC45" s="39"/>
      <c r="AD45" s="39"/>
      <c r="AE45" s="39"/>
      <c r="AF45" s="39" t="str">
        <f>DBCS(Z45)</f>
        <v>※「診療人数合計」　０人　
※「主治医氏名」　０　</v>
      </c>
      <c r="AG45" s="39"/>
      <c r="AH45" s="39"/>
      <c r="AI45" s="39"/>
      <c r="AJ45" s="39"/>
      <c r="AK45" s="39"/>
      <c r="AL45" s="39"/>
      <c r="AM45" s="39"/>
      <c r="AN45" s="39"/>
      <c r="AY45" s="39"/>
      <c r="AZ45" s="39"/>
      <c r="BA45" s="39"/>
      <c r="BB45" s="39"/>
      <c r="BC45" s="39"/>
      <c r="BD45" s="39"/>
      <c r="BE45" s="39"/>
      <c r="BG45" s="39"/>
      <c r="BH45" s="39"/>
      <c r="BI45" s="39"/>
      <c r="BJ45" s="39"/>
      <c r="BK45" s="67" t="s">
        <v>42</v>
      </c>
    </row>
    <row r="46" spans="1:63" ht="13.5" customHeight="1" x14ac:dyDescent="0.15">
      <c r="R46" s="55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Y46" s="39"/>
      <c r="AZ46" s="39"/>
      <c r="BA46" s="39"/>
      <c r="BB46" s="39"/>
      <c r="BC46" s="39"/>
      <c r="BD46" s="39"/>
      <c r="BE46" s="39"/>
      <c r="BG46" s="39"/>
      <c r="BH46" s="39"/>
      <c r="BI46" s="39"/>
      <c r="BJ46" s="39"/>
      <c r="BK46" s="67" t="s">
        <v>42</v>
      </c>
    </row>
    <row r="47" spans="1:63" ht="13.5" customHeight="1" x14ac:dyDescent="0.15">
      <c r="R47" s="55"/>
      <c r="Z47" s="39"/>
      <c r="AA47" s="39"/>
      <c r="AB47" s="39"/>
      <c r="AC47" s="39"/>
      <c r="AD47" s="39"/>
      <c r="AE47" s="39"/>
      <c r="AF47" s="39" t="str">
        <f>AF37&amp;CHAR(10) &amp;AF41&amp;CHAR(10) &amp;AG41&amp;CHAR(10) &amp;AH41&amp;CHAR(10) &amp;AI41&amp;CHAR(10) &amp;AF45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AG47" s="39"/>
      <c r="AH47" s="39"/>
      <c r="AI47" s="39"/>
      <c r="AJ47" s="39"/>
      <c r="AK47" s="39"/>
      <c r="AL47" s="39"/>
      <c r="AM47" s="39"/>
      <c r="AN47" s="39"/>
      <c r="AY47" s="39"/>
      <c r="AZ47" s="39"/>
      <c r="BA47" s="39"/>
      <c r="BB47" s="39"/>
      <c r="BC47" s="39"/>
      <c r="BD47" s="39"/>
      <c r="BE47" s="39"/>
      <c r="BG47" s="39"/>
      <c r="BH47" s="39"/>
      <c r="BI47" s="39"/>
      <c r="BJ47" s="39"/>
      <c r="BK47" s="67" t="s">
        <v>42</v>
      </c>
    </row>
    <row r="48" spans="1:63" ht="13.5" customHeight="1" x14ac:dyDescent="0.15">
      <c r="R48" s="55"/>
      <c r="AY48" s="39"/>
      <c r="AZ48" s="39"/>
      <c r="BA48" s="39"/>
      <c r="BB48" s="39"/>
      <c r="BC48" s="39"/>
      <c r="BD48" s="39"/>
      <c r="BE48" s="39"/>
      <c r="BG48" s="39"/>
      <c r="BH48" s="39"/>
      <c r="BI48" s="39"/>
      <c r="BJ48" s="39"/>
      <c r="BK48" s="39"/>
    </row>
    <row r="49" spans="18:63" ht="13.5" customHeight="1" x14ac:dyDescent="0.15">
      <c r="R49" s="55"/>
      <c r="AY49" s="39"/>
      <c r="AZ49" s="39"/>
      <c r="BA49" s="39"/>
      <c r="BB49" s="39"/>
      <c r="BC49" s="39"/>
      <c r="BD49" s="39"/>
      <c r="BE49" s="39"/>
      <c r="BG49" s="39"/>
      <c r="BH49" s="39"/>
      <c r="BI49" s="39"/>
      <c r="BJ49" s="39"/>
      <c r="BK49" s="39"/>
    </row>
    <row r="50" spans="18:63" ht="13.5" customHeight="1" x14ac:dyDescent="0.15">
      <c r="R50" s="55"/>
      <c r="AY50" s="39"/>
      <c r="AZ50" s="39"/>
      <c r="BA50" s="39"/>
      <c r="BB50" s="39"/>
      <c r="BC50" s="39"/>
      <c r="BD50" s="39"/>
      <c r="BE50" s="39"/>
      <c r="BG50" s="39"/>
      <c r="BH50" s="39"/>
      <c r="BI50" s="39"/>
      <c r="BJ50" s="39"/>
      <c r="BK50" s="39"/>
    </row>
    <row r="51" spans="18:63" x14ac:dyDescent="0.15">
      <c r="R51" s="55"/>
    </row>
    <row r="52" spans="18:63" x14ac:dyDescent="0.15">
      <c r="R52" s="55"/>
    </row>
    <row r="53" spans="18:63" x14ac:dyDescent="0.15">
      <c r="R53" s="55"/>
    </row>
    <row r="54" spans="18:63" x14ac:dyDescent="0.15">
      <c r="R54" s="55"/>
    </row>
    <row r="55" spans="18:63" x14ac:dyDescent="0.15">
      <c r="R55" s="55"/>
    </row>
    <row r="56" spans="18:63" x14ac:dyDescent="0.15">
      <c r="R56" s="55"/>
    </row>
    <row r="57" spans="18:63" x14ac:dyDescent="0.15">
      <c r="R57" s="55"/>
    </row>
    <row r="58" spans="18:63" x14ac:dyDescent="0.15">
      <c r="R58" s="55"/>
    </row>
  </sheetData>
  <sheetProtection sheet="1" objects="1" scenarios="1"/>
  <mergeCells count="76">
    <mergeCell ref="H33:I33"/>
    <mergeCell ref="J33:N33"/>
    <mergeCell ref="O33:P33"/>
    <mergeCell ref="Z35:AC39"/>
    <mergeCell ref="H31:I31"/>
    <mergeCell ref="J31:N31"/>
    <mergeCell ref="O31:P31"/>
    <mergeCell ref="H32:I32"/>
    <mergeCell ref="J32:N32"/>
    <mergeCell ref="O32:P32"/>
    <mergeCell ref="H29:I29"/>
    <mergeCell ref="J29:N29"/>
    <mergeCell ref="O29:P29"/>
    <mergeCell ref="H30:I30"/>
    <mergeCell ref="J30:N30"/>
    <mergeCell ref="O30:P30"/>
    <mergeCell ref="H27:I27"/>
    <mergeCell ref="J27:N27"/>
    <mergeCell ref="O27:P27"/>
    <mergeCell ref="H28:I28"/>
    <mergeCell ref="J28:N28"/>
    <mergeCell ref="O28:P28"/>
    <mergeCell ref="H25:I25"/>
    <mergeCell ref="J25:N25"/>
    <mergeCell ref="O25:P25"/>
    <mergeCell ref="H26:I26"/>
    <mergeCell ref="J26:N26"/>
    <mergeCell ref="O26:P26"/>
    <mergeCell ref="H23:I23"/>
    <mergeCell ref="J23:N23"/>
    <mergeCell ref="O23:P23"/>
    <mergeCell ref="H24:I24"/>
    <mergeCell ref="J24:N24"/>
    <mergeCell ref="O24:P24"/>
    <mergeCell ref="H21:I21"/>
    <mergeCell ref="J21:N21"/>
    <mergeCell ref="O21:P21"/>
    <mergeCell ref="H22:I22"/>
    <mergeCell ref="J22:N22"/>
    <mergeCell ref="O22:P22"/>
    <mergeCell ref="H19:I19"/>
    <mergeCell ref="J19:N19"/>
    <mergeCell ref="O19:P19"/>
    <mergeCell ref="H20:I20"/>
    <mergeCell ref="J20:N20"/>
    <mergeCell ref="O20:P20"/>
    <mergeCell ref="H17:I17"/>
    <mergeCell ref="J17:N17"/>
    <mergeCell ref="O17:P17"/>
    <mergeCell ref="H18:I18"/>
    <mergeCell ref="J18:N18"/>
    <mergeCell ref="O18:P18"/>
    <mergeCell ref="H15:I15"/>
    <mergeCell ref="J15:N15"/>
    <mergeCell ref="O15:P15"/>
    <mergeCell ref="H16:I16"/>
    <mergeCell ref="J16:N16"/>
    <mergeCell ref="O16:P16"/>
    <mergeCell ref="H12:I13"/>
    <mergeCell ref="J12:N12"/>
    <mergeCell ref="O12:P13"/>
    <mergeCell ref="D13:F13"/>
    <mergeCell ref="J13:N13"/>
    <mergeCell ref="H14:I14"/>
    <mergeCell ref="J14:N14"/>
    <mergeCell ref="O14:P14"/>
    <mergeCell ref="C2:P2"/>
    <mergeCell ref="D3:H3"/>
    <mergeCell ref="R3:R19"/>
    <mergeCell ref="E4:G4"/>
    <mergeCell ref="I4:P4"/>
    <mergeCell ref="E5:P5"/>
    <mergeCell ref="D6:P6"/>
    <mergeCell ref="C9:P9"/>
    <mergeCell ref="C12:C13"/>
    <mergeCell ref="D12:F1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13</xdr:row>
                    <xdr:rowOff>38100</xdr:rowOff>
                  </from>
                  <to>
                    <xdr:col>15</xdr:col>
                    <xdr:colOff>95250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Option Button 3">
              <controlPr defaultSize="0" autoFill="0" autoLine="0" autoPict="0">
                <anchor moveWithCells="1">
                  <from>
                    <xdr:col>4</xdr:col>
                    <xdr:colOff>85725</xdr:colOff>
                    <xdr:row>3</xdr:row>
                    <xdr:rowOff>66675</xdr:rowOff>
                  </from>
                  <to>
                    <xdr:col>7</xdr:col>
                    <xdr:colOff>9525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Option Button 4">
              <controlPr defaultSize="0" autoFill="0" autoLine="0" autoPict="0">
                <anchor moveWithCells="1">
                  <from>
                    <xdr:col>5</xdr:col>
                    <xdr:colOff>352425</xdr:colOff>
                    <xdr:row>3</xdr:row>
                    <xdr:rowOff>66675</xdr:rowOff>
                  </from>
                  <to>
                    <xdr:col>7</xdr:col>
                    <xdr:colOff>523875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Option Button 5">
              <controlPr defaultSize="0" autoFill="0" autoLine="0" autoPict="0">
                <anchor moveWithCells="1">
                  <from>
                    <xdr:col>7</xdr:col>
                    <xdr:colOff>714375</xdr:colOff>
                    <xdr:row>3</xdr:row>
                    <xdr:rowOff>66675</xdr:rowOff>
                  </from>
                  <to>
                    <xdr:col>8</xdr:col>
                    <xdr:colOff>695325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Option Button 6">
              <controlPr defaultSize="0" autoFill="0" autoLine="0" autoPict="0">
                <anchor moveWithCells="1">
                  <from>
                    <xdr:col>8</xdr:col>
                    <xdr:colOff>371475</xdr:colOff>
                    <xdr:row>3</xdr:row>
                    <xdr:rowOff>66675</xdr:rowOff>
                  </from>
                  <to>
                    <xdr:col>8</xdr:col>
                    <xdr:colOff>1209675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Option Button 7">
              <controlPr defaultSize="0" autoFill="0" autoLine="0" autoPict="0">
                <anchor moveWithCells="1">
                  <from>
                    <xdr:col>8</xdr:col>
                    <xdr:colOff>885825</xdr:colOff>
                    <xdr:row>3</xdr:row>
                    <xdr:rowOff>66675</xdr:rowOff>
                  </from>
                  <to>
                    <xdr:col>8</xdr:col>
                    <xdr:colOff>1724025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Option Button 8">
              <controlPr defaultSize="0" autoFill="0" autoLine="0" autoPict="0">
                <anchor moveWithCells="1">
                  <from>
                    <xdr:col>8</xdr:col>
                    <xdr:colOff>1400175</xdr:colOff>
                    <xdr:row>3</xdr:row>
                    <xdr:rowOff>66675</xdr:rowOff>
                  </from>
                  <to>
                    <xdr:col>9</xdr:col>
                    <xdr:colOff>114300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2" name="Option Button 9">
              <controlPr defaultSize="0" autoFill="0" autoLine="0" autoPict="0">
                <anchor moveWithCells="1">
                  <from>
                    <xdr:col>8</xdr:col>
                    <xdr:colOff>1914525</xdr:colOff>
                    <xdr:row>3</xdr:row>
                    <xdr:rowOff>66675</xdr:rowOff>
                  </from>
                  <to>
                    <xdr:col>11</xdr:col>
                    <xdr:colOff>142875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3" name="Option Button 10">
              <controlPr defaultSize="0" autoFill="0" autoLine="0" autoPict="0">
                <anchor moveWithCells="1">
                  <from>
                    <xdr:col>10</xdr:col>
                    <xdr:colOff>57150</xdr:colOff>
                    <xdr:row>3</xdr:row>
                    <xdr:rowOff>66675</xdr:rowOff>
                  </from>
                  <to>
                    <xdr:col>13</xdr:col>
                    <xdr:colOff>152400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1" r:id="rId14" name="Group Box 11">
              <controlPr defaultSize="0" autoFill="0" autoPict="0">
                <anchor moveWithCells="1">
                  <from>
                    <xdr:col>2</xdr:col>
                    <xdr:colOff>1000125</xdr:colOff>
                    <xdr:row>2</xdr:row>
                    <xdr:rowOff>266700</xdr:rowOff>
                  </from>
                  <to>
                    <xdr:col>15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2" r:id="rId15" name="Option Button 12">
              <controlPr defaultSize="0" autoFill="0" autoLine="0" autoPict="0">
                <anchor moveWithCells="1">
                  <from>
                    <xdr:col>4</xdr:col>
                    <xdr:colOff>76200</xdr:colOff>
                    <xdr:row>4</xdr:row>
                    <xdr:rowOff>76200</xdr:rowOff>
                  </from>
                  <to>
                    <xdr:col>7</xdr:col>
                    <xdr:colOff>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3" r:id="rId16" name="Option Button 13">
              <controlPr defaultSize="0" autoFill="0" autoLine="0" autoPict="0">
                <anchor moveWithCells="1">
                  <from>
                    <xdr:col>5</xdr:col>
                    <xdr:colOff>342900</xdr:colOff>
                    <xdr:row>4</xdr:row>
                    <xdr:rowOff>76200</xdr:rowOff>
                  </from>
                  <to>
                    <xdr:col>7</xdr:col>
                    <xdr:colOff>514350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4" r:id="rId17" name="Option Button 14">
              <controlPr defaultSize="0" autoFill="0" autoLine="0" autoPict="0">
                <anchor moveWithCells="1">
                  <from>
                    <xdr:col>7</xdr:col>
                    <xdr:colOff>190500</xdr:colOff>
                    <xdr:row>4</xdr:row>
                    <xdr:rowOff>76200</xdr:rowOff>
                  </from>
                  <to>
                    <xdr:col>8</xdr:col>
                    <xdr:colOff>171450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5" r:id="rId18" name="Option Button 15">
              <controlPr defaultSize="0" autoFill="0" autoLine="0" autoPict="0">
                <anchor moveWithCells="1">
                  <from>
                    <xdr:col>7</xdr:col>
                    <xdr:colOff>704850</xdr:colOff>
                    <xdr:row>4</xdr:row>
                    <xdr:rowOff>76200</xdr:rowOff>
                  </from>
                  <to>
                    <xdr:col>8</xdr:col>
                    <xdr:colOff>685800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6" r:id="rId19" name="Option Button 16">
              <controlPr defaultSize="0" autoFill="0" autoLine="0" autoPict="0">
                <anchor moveWithCells="1">
                  <from>
                    <xdr:col>8</xdr:col>
                    <xdr:colOff>361950</xdr:colOff>
                    <xdr:row>4</xdr:row>
                    <xdr:rowOff>76200</xdr:rowOff>
                  </from>
                  <to>
                    <xdr:col>8</xdr:col>
                    <xdr:colOff>1200150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7" r:id="rId20" name="Option Button 17">
              <controlPr defaultSize="0" autoFill="0" autoLine="0" autoPict="0">
                <anchor moveWithCells="1">
                  <from>
                    <xdr:col>8</xdr:col>
                    <xdr:colOff>876300</xdr:colOff>
                    <xdr:row>4</xdr:row>
                    <xdr:rowOff>76200</xdr:rowOff>
                  </from>
                  <to>
                    <xdr:col>8</xdr:col>
                    <xdr:colOff>1714500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8" r:id="rId21" name="Option Button 18">
              <controlPr defaultSize="0" autoFill="0" autoLine="0" autoPict="0">
                <anchor moveWithCells="1">
                  <from>
                    <xdr:col>8</xdr:col>
                    <xdr:colOff>1390650</xdr:colOff>
                    <xdr:row>4</xdr:row>
                    <xdr:rowOff>76200</xdr:rowOff>
                  </from>
                  <to>
                    <xdr:col>9</xdr:col>
                    <xdr:colOff>104775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9" r:id="rId22" name="Option Button 19">
              <controlPr defaultSize="0" autoFill="0" autoLine="0" autoPict="0">
                <anchor moveWithCells="1">
                  <from>
                    <xdr:col>8</xdr:col>
                    <xdr:colOff>1905000</xdr:colOff>
                    <xdr:row>4</xdr:row>
                    <xdr:rowOff>76200</xdr:rowOff>
                  </from>
                  <to>
                    <xdr:col>11</xdr:col>
                    <xdr:colOff>133350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0" r:id="rId23" name="Option Button 20">
              <controlPr defaultSize="0" autoFill="0" autoLine="0" autoPict="0">
                <anchor moveWithCells="1">
                  <from>
                    <xdr:col>10</xdr:col>
                    <xdr:colOff>57150</xdr:colOff>
                    <xdr:row>4</xdr:row>
                    <xdr:rowOff>76200</xdr:rowOff>
                  </from>
                  <to>
                    <xdr:col>13</xdr:col>
                    <xdr:colOff>152400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1" r:id="rId24" name="Group Box 21">
              <controlPr defaultSize="0" autoFill="0" autoPict="0">
                <anchor moveWithCells="1">
                  <from>
                    <xdr:col>3</xdr:col>
                    <xdr:colOff>438150</xdr:colOff>
                    <xdr:row>4</xdr:row>
                    <xdr:rowOff>57150</xdr:rowOff>
                  </from>
                  <to>
                    <xdr:col>15</xdr:col>
                    <xdr:colOff>228600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2" r:id="rId25" name="Option Button 22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76200</xdr:rowOff>
                  </from>
                  <to>
                    <xdr:col>15</xdr:col>
                    <xdr:colOff>180975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3" r:id="rId26" name="Check Box 2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14</xdr:row>
                    <xdr:rowOff>28575</xdr:rowOff>
                  </from>
                  <to>
                    <xdr:col>12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4" r:id="rId27" name="Check Box 2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14</xdr:row>
                    <xdr:rowOff>38100</xdr:rowOff>
                  </from>
                  <to>
                    <xdr:col>15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5" r:id="rId28" name="Check Box 2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15</xdr:row>
                    <xdr:rowOff>28575</xdr:rowOff>
                  </from>
                  <to>
                    <xdr:col>12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6" r:id="rId29" name="Check Box 2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15</xdr:row>
                    <xdr:rowOff>38100</xdr:rowOff>
                  </from>
                  <to>
                    <xdr:col>15</xdr:col>
                    <xdr:colOff>95250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7" r:id="rId30" name="Check Box 2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16</xdr:row>
                    <xdr:rowOff>28575</xdr:rowOff>
                  </from>
                  <to>
                    <xdr:col>12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8" r:id="rId31" name="Check Box 2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16</xdr:row>
                    <xdr:rowOff>38100</xdr:rowOff>
                  </from>
                  <to>
                    <xdr:col>15</xdr:col>
                    <xdr:colOff>95250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9" r:id="rId32" name="Check Box 2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17</xdr:row>
                    <xdr:rowOff>28575</xdr:rowOff>
                  </from>
                  <to>
                    <xdr:col>12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0" r:id="rId33" name="Check Box 3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17</xdr:row>
                    <xdr:rowOff>38100</xdr:rowOff>
                  </from>
                  <to>
                    <xdr:col>15</xdr:col>
                    <xdr:colOff>95250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1" r:id="rId34" name="Check Box 3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18</xdr:row>
                    <xdr:rowOff>28575</xdr:rowOff>
                  </from>
                  <to>
                    <xdr:col>12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2" r:id="rId35" name="Check Box 3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18</xdr:row>
                    <xdr:rowOff>38100</xdr:rowOff>
                  </from>
                  <to>
                    <xdr:col>15</xdr:col>
                    <xdr:colOff>95250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3" r:id="rId36" name="Check Box 3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19</xdr:row>
                    <xdr:rowOff>28575</xdr:rowOff>
                  </from>
                  <to>
                    <xdr:col>12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4" r:id="rId37" name="Check Box 3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19</xdr:row>
                    <xdr:rowOff>38100</xdr:rowOff>
                  </from>
                  <to>
                    <xdr:col>15</xdr:col>
                    <xdr:colOff>95250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5" r:id="rId38" name="Check Box 3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20</xdr:row>
                    <xdr:rowOff>28575</xdr:rowOff>
                  </from>
                  <to>
                    <xdr:col>12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6" r:id="rId39" name="Check Box 3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20</xdr:row>
                    <xdr:rowOff>38100</xdr:rowOff>
                  </from>
                  <to>
                    <xdr:col>15</xdr:col>
                    <xdr:colOff>95250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7" r:id="rId40" name="Check Box 3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21</xdr:row>
                    <xdr:rowOff>28575</xdr:rowOff>
                  </from>
                  <to>
                    <xdr:col>12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8" r:id="rId41" name="Check Box 3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21</xdr:row>
                    <xdr:rowOff>38100</xdr:rowOff>
                  </from>
                  <to>
                    <xdr:col>15</xdr:col>
                    <xdr:colOff>95250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9" r:id="rId42" name="Check Box 3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22</xdr:row>
                    <xdr:rowOff>28575</xdr:rowOff>
                  </from>
                  <to>
                    <xdr:col>12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0" r:id="rId43" name="Check Box 4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22</xdr:row>
                    <xdr:rowOff>38100</xdr:rowOff>
                  </from>
                  <to>
                    <xdr:col>15</xdr:col>
                    <xdr:colOff>95250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1" r:id="rId44" name="Check Box 4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23</xdr:row>
                    <xdr:rowOff>28575</xdr:rowOff>
                  </from>
                  <to>
                    <xdr:col>12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2" r:id="rId45" name="Check Box 4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23</xdr:row>
                    <xdr:rowOff>38100</xdr:rowOff>
                  </from>
                  <to>
                    <xdr:col>15</xdr:col>
                    <xdr:colOff>95250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3" r:id="rId46" name="Check Box 4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24</xdr:row>
                    <xdr:rowOff>28575</xdr:rowOff>
                  </from>
                  <to>
                    <xdr:col>12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4" r:id="rId47" name="Check Box 4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24</xdr:row>
                    <xdr:rowOff>38100</xdr:rowOff>
                  </from>
                  <to>
                    <xdr:col>15</xdr:col>
                    <xdr:colOff>95250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5" r:id="rId48" name="Check Box 4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25</xdr:row>
                    <xdr:rowOff>28575</xdr:rowOff>
                  </from>
                  <to>
                    <xdr:col>12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6" r:id="rId49" name="Check Box 4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25</xdr:row>
                    <xdr:rowOff>38100</xdr:rowOff>
                  </from>
                  <to>
                    <xdr:col>15</xdr:col>
                    <xdr:colOff>95250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7" r:id="rId50" name="Check Box 4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26</xdr:row>
                    <xdr:rowOff>28575</xdr:rowOff>
                  </from>
                  <to>
                    <xdr:col>12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8" r:id="rId51" name="Check Box 4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26</xdr:row>
                    <xdr:rowOff>38100</xdr:rowOff>
                  </from>
                  <to>
                    <xdr:col>15</xdr:col>
                    <xdr:colOff>95250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9" r:id="rId52" name="Check Box 4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27</xdr:row>
                    <xdr:rowOff>28575</xdr:rowOff>
                  </from>
                  <to>
                    <xdr:col>12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0" r:id="rId53" name="Check Box 5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27</xdr:row>
                    <xdr:rowOff>38100</xdr:rowOff>
                  </from>
                  <to>
                    <xdr:col>15</xdr:col>
                    <xdr:colOff>95250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1" r:id="rId54" name="Check Box 5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28</xdr:row>
                    <xdr:rowOff>28575</xdr:rowOff>
                  </from>
                  <to>
                    <xdr:col>12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2" r:id="rId55" name="Check Box 5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28</xdr:row>
                    <xdr:rowOff>38100</xdr:rowOff>
                  </from>
                  <to>
                    <xdr:col>15</xdr:col>
                    <xdr:colOff>95250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3" r:id="rId56" name="Check Box 5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29</xdr:row>
                    <xdr:rowOff>28575</xdr:rowOff>
                  </from>
                  <to>
                    <xdr:col>12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4" r:id="rId57" name="Check Box 5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29</xdr:row>
                    <xdr:rowOff>38100</xdr:rowOff>
                  </from>
                  <to>
                    <xdr:col>15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5" r:id="rId58" name="Check Box 5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30</xdr:row>
                    <xdr:rowOff>28575</xdr:rowOff>
                  </from>
                  <to>
                    <xdr:col>12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6" r:id="rId59" name="Check Box 5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30</xdr:row>
                    <xdr:rowOff>38100</xdr:rowOff>
                  </from>
                  <to>
                    <xdr:col>15</xdr:col>
                    <xdr:colOff>95250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60" name="Check Box 5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31</xdr:row>
                    <xdr:rowOff>28575</xdr:rowOff>
                  </from>
                  <to>
                    <xdr:col>12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1" name="Check Box 5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31</xdr:row>
                    <xdr:rowOff>38100</xdr:rowOff>
                  </from>
                  <to>
                    <xdr:col>15</xdr:col>
                    <xdr:colOff>95250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62" name="Check Box 5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32</xdr:row>
                    <xdr:rowOff>28575</xdr:rowOff>
                  </from>
                  <to>
                    <xdr:col>12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63" name="Check Box 6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32</xdr:row>
                    <xdr:rowOff>38100</xdr:rowOff>
                  </from>
                  <to>
                    <xdr:col>15</xdr:col>
                    <xdr:colOff>95250</xdr:colOff>
                    <xdr:row>32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58"/>
  <sheetViews>
    <sheetView zoomScaleNormal="100" workbookViewId="0">
      <selection activeCell="D3" sqref="D3:H3"/>
    </sheetView>
  </sheetViews>
  <sheetFormatPr defaultRowHeight="13.5" x14ac:dyDescent="0.15"/>
  <cols>
    <col min="1" max="1" width="4.25" style="58" customWidth="1"/>
    <col min="2" max="2" width="2.375" style="63" customWidth="1"/>
    <col min="3" max="3" width="14.625" style="63" customWidth="1"/>
    <col min="4" max="4" width="7.75" style="63" customWidth="1"/>
    <col min="5" max="5" width="3.25" style="63" customWidth="1"/>
    <col min="6" max="6" width="7.75" style="63" customWidth="1"/>
    <col min="7" max="7" width="1" style="63" customWidth="1"/>
    <col min="8" max="8" width="11.25" style="63" customWidth="1"/>
    <col min="9" max="9" width="27.875" style="63" customWidth="1"/>
    <col min="10" max="10" width="3.125" style="63" customWidth="1"/>
    <col min="11" max="16" width="3.25" style="63" customWidth="1"/>
    <col min="17" max="17" width="3.75" style="63" customWidth="1"/>
    <col min="18" max="18" width="47.625" style="63" customWidth="1"/>
    <col min="19" max="19" width="2.375" style="63" customWidth="1"/>
    <col min="20" max="25" width="1.25" style="63" customWidth="1"/>
    <col min="26" max="62" width="1.25" style="67" customWidth="1"/>
    <col min="63" max="63" width="6.75" style="67" customWidth="1"/>
    <col min="64" max="68" width="6.75" style="63" customWidth="1"/>
    <col min="69" max="16384" width="9" style="63"/>
  </cols>
  <sheetData>
    <row r="1" spans="1:68" x14ac:dyDescent="0.15">
      <c r="B1" s="40" t="s">
        <v>0</v>
      </c>
      <c r="AU1" s="67" t="b">
        <v>1</v>
      </c>
    </row>
    <row r="2" spans="1:68" ht="28.5" customHeight="1" x14ac:dyDescent="0.15">
      <c r="C2" s="102" t="s">
        <v>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R2" s="42" t="s">
        <v>30</v>
      </c>
      <c r="Z2" s="67" t="s">
        <v>45</v>
      </c>
      <c r="AD2" s="39"/>
      <c r="AE2" s="39"/>
      <c r="AF2" s="39" t="str">
        <f>DBCS(Z2)</f>
        <v>※「訪問診療に関する記録書」</v>
      </c>
      <c r="AG2" s="39"/>
      <c r="AH2" s="39"/>
      <c r="AI2" s="39"/>
      <c r="AN2" s="39"/>
      <c r="BB2" s="67" t="s">
        <v>38</v>
      </c>
      <c r="BK2" s="67" t="s">
        <v>42</v>
      </c>
    </row>
    <row r="3" spans="1:68" ht="25.5" customHeight="1" x14ac:dyDescent="0.15">
      <c r="C3" s="64" t="s">
        <v>2</v>
      </c>
      <c r="D3" s="73"/>
      <c r="E3" s="73"/>
      <c r="F3" s="73"/>
      <c r="G3" s="73"/>
      <c r="H3" s="73"/>
      <c r="I3" s="64" t="s">
        <v>24</v>
      </c>
      <c r="J3" s="64"/>
      <c r="K3" s="64"/>
      <c r="L3" s="64"/>
      <c r="M3" s="64"/>
      <c r="N3" s="64"/>
      <c r="O3" s="64"/>
      <c r="R3" s="110" t="str">
        <f>S20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Z3" s="67" t="str">
        <f>"※「患者氏名」　"&amp;D3</f>
        <v>※「患者氏名」　</v>
      </c>
      <c r="AD3" s="39"/>
      <c r="AE3" s="39"/>
      <c r="AF3" s="39" t="str">
        <f t="shared" ref="AF3:AF6" si="0">DBCS(Z3)</f>
        <v>※「患者氏名」　</v>
      </c>
      <c r="AG3" s="39"/>
      <c r="AH3" s="39"/>
      <c r="AI3" s="39"/>
      <c r="AN3" s="39"/>
      <c r="AY3" s="39"/>
      <c r="AZ3" s="39"/>
      <c r="BB3" s="39" t="s">
        <v>38</v>
      </c>
      <c r="BK3" s="67" t="s">
        <v>42</v>
      </c>
    </row>
    <row r="4" spans="1:68" ht="25.5" customHeight="1" x14ac:dyDescent="0.15">
      <c r="C4" s="64" t="s">
        <v>3</v>
      </c>
      <c r="D4" s="44" t="s">
        <v>5</v>
      </c>
      <c r="E4" s="113"/>
      <c r="F4" s="113"/>
      <c r="G4" s="113"/>
      <c r="H4" s="45" t="s">
        <v>22</v>
      </c>
      <c r="I4" s="114"/>
      <c r="J4" s="114"/>
      <c r="K4" s="114"/>
      <c r="L4" s="114"/>
      <c r="M4" s="114"/>
      <c r="N4" s="114"/>
      <c r="O4" s="114"/>
      <c r="P4" s="114"/>
      <c r="R4" s="111"/>
      <c r="Z4" s="67" t="str">
        <f>"※「要介護度」　"&amp;AA4</f>
        <v>※「要介護度」　該当なし</v>
      </c>
      <c r="AA4" s="67" t="str">
        <f>AC4</f>
        <v>該当なし</v>
      </c>
      <c r="AB4" s="37">
        <v>8</v>
      </c>
      <c r="AC4" s="67" t="str">
        <f>CHOOSE(AB4,"要支援１","要支援２","要介護１","要介護２","要介護３","要介護４","要介護５","該当なし")</f>
        <v>該当なし</v>
      </c>
      <c r="AD4" s="39"/>
      <c r="AE4" s="39"/>
      <c r="AF4" s="39" t="str">
        <f t="shared" si="0"/>
        <v>※「要介護度」　該当なし</v>
      </c>
      <c r="AG4" s="39"/>
      <c r="AH4" s="39"/>
      <c r="AI4" s="39"/>
      <c r="AN4" s="39"/>
      <c r="AY4" s="39"/>
      <c r="AZ4" s="39"/>
      <c r="BA4" s="39"/>
      <c r="BB4" s="39" t="s">
        <v>38</v>
      </c>
      <c r="BK4" s="67" t="s">
        <v>42</v>
      </c>
    </row>
    <row r="5" spans="1:68" ht="25.5" customHeight="1" x14ac:dyDescent="0.15">
      <c r="C5" s="64" t="s">
        <v>4</v>
      </c>
      <c r="D5" s="6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R5" s="111"/>
      <c r="Z5" s="67" t="str">
        <f>"※「認知症の日常生活自立度」　"&amp;AA5</f>
        <v>※「認知症の日常生活自立度」　該当なし</v>
      </c>
      <c r="AA5" s="39" t="str">
        <f>AC5</f>
        <v>該当なし</v>
      </c>
      <c r="AB5" s="37">
        <v>10</v>
      </c>
      <c r="AC5" s="67" t="str">
        <f>CHOOSE(AB5,"I","II","IIa","IIb","III","IIIa","IIIb","IV","M","該当なし")</f>
        <v>該当なし</v>
      </c>
      <c r="AD5" s="39"/>
      <c r="AE5" s="39"/>
      <c r="AF5" s="39" t="str">
        <f t="shared" si="0"/>
        <v>※「認知症の日常生活自立度」　該当なし</v>
      </c>
      <c r="AG5" s="39"/>
      <c r="AH5" s="39"/>
      <c r="AI5" s="39"/>
      <c r="AN5" s="39"/>
      <c r="AY5" s="39"/>
      <c r="AZ5" s="39"/>
      <c r="BA5" s="39"/>
      <c r="BB5" s="39" t="s">
        <v>38</v>
      </c>
      <c r="BK5" s="67" t="s">
        <v>42</v>
      </c>
    </row>
    <row r="6" spans="1:68" ht="25.5" customHeight="1" x14ac:dyDescent="0.15">
      <c r="C6" s="64" t="s">
        <v>23</v>
      </c>
      <c r="D6" s="73">
        <f>患者1!D6</f>
        <v>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111"/>
      <c r="Z6" s="67" t="str">
        <f>"※「患者住所」　"&amp;D6</f>
        <v>※「患者住所」　0</v>
      </c>
      <c r="AD6" s="39"/>
      <c r="AE6" s="39"/>
      <c r="AF6" s="39" t="str">
        <f t="shared" si="0"/>
        <v>※「患者住所」　０</v>
      </c>
      <c r="AG6" s="39"/>
      <c r="AH6" s="39"/>
      <c r="AI6" s="39"/>
      <c r="AN6" s="39" t="b">
        <f>ISBLANK(D6)</f>
        <v>0</v>
      </c>
      <c r="AT6" s="67" t="str">
        <f>IF(AT5=TRUE,"２","")</f>
        <v/>
      </c>
      <c r="AU6" s="67" t="str">
        <f>IF(AU5=TRUE,"２ａ","")</f>
        <v/>
      </c>
      <c r="AV6" s="67" t="str">
        <f>IF(AV5=TRUE,"２ｂ","")</f>
        <v/>
      </c>
      <c r="AW6" s="67" t="str">
        <f>IF(AW5=TRUE,"３","")</f>
        <v/>
      </c>
      <c r="AX6" s="67" t="str">
        <f>IF(AX5=TRUE,"３ａ","")</f>
        <v/>
      </c>
      <c r="AY6" s="67" t="str">
        <f>IF(AY5=TRUE,"３ｂ","")</f>
        <v/>
      </c>
      <c r="AZ6" s="67" t="str">
        <f>IF(AZ5=TRUE,"４","")</f>
        <v/>
      </c>
      <c r="BA6" s="67" t="str">
        <f>IF(BA5=TRUE,"Ｍ","")</f>
        <v/>
      </c>
      <c r="BB6" s="39" t="s">
        <v>38</v>
      </c>
      <c r="BK6" s="67" t="s">
        <v>42</v>
      </c>
    </row>
    <row r="7" spans="1:68" ht="9" customHeight="1" x14ac:dyDescent="0.15">
      <c r="C7" s="6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R7" s="111"/>
      <c r="AD7" s="39"/>
      <c r="AE7" s="39"/>
      <c r="AF7" s="39"/>
      <c r="AG7" s="39"/>
      <c r="AH7" s="39"/>
      <c r="AI7" s="39"/>
      <c r="AN7" s="39"/>
      <c r="BB7" s="39" t="s">
        <v>38</v>
      </c>
      <c r="BG7" s="67" t="str">
        <f>IF(BG6=TRUE,"１","")</f>
        <v/>
      </c>
      <c r="BH7" s="67" t="str">
        <f>IF(BH6=TRUE,"２","")</f>
        <v/>
      </c>
      <c r="BI7" s="67" t="str">
        <f>IF(BI6=TRUE,"２ａ","")</f>
        <v/>
      </c>
      <c r="BJ7" s="67" t="str">
        <f>IF(BJ6=TRUE,"２ｂ","")</f>
        <v/>
      </c>
      <c r="BK7" s="67" t="s">
        <v>42</v>
      </c>
      <c r="BL7" s="63" t="str">
        <f>IF(BL6=TRUE,"３ａ","")</f>
        <v/>
      </c>
      <c r="BM7" s="63" t="str">
        <f>IF(BM6=TRUE,"３ｂ","")</f>
        <v/>
      </c>
      <c r="BN7" s="63" t="str">
        <f>IF(BN6=TRUE,"４","")</f>
        <v/>
      </c>
      <c r="BO7" s="63" t="str">
        <f>IF(BO6=TRUE,"Ｍ","")</f>
        <v/>
      </c>
      <c r="BP7" s="63" t="str">
        <f>IF(BP6=TRUE,"該当なし","")</f>
        <v/>
      </c>
    </row>
    <row r="8" spans="1:68" ht="25.5" customHeight="1" x14ac:dyDescent="0.15">
      <c r="C8" s="64" t="s">
        <v>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R8" s="111"/>
      <c r="AD8" s="39"/>
      <c r="AE8" s="39"/>
      <c r="AF8" s="39"/>
      <c r="AG8" s="39"/>
      <c r="AH8" s="39"/>
      <c r="AI8" s="39"/>
      <c r="AN8" s="39"/>
      <c r="BB8" s="39" t="s">
        <v>38</v>
      </c>
      <c r="BK8" s="67" t="s">
        <v>42</v>
      </c>
    </row>
    <row r="9" spans="1:68" ht="41.25" customHeight="1" x14ac:dyDescent="0.15"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R9" s="111"/>
      <c r="Z9" s="67" t="str">
        <f>"※「訪問診療が必要な理由」　"&amp;C9</f>
        <v>※「訪問診療が必要な理由」　</v>
      </c>
      <c r="AD9" s="39"/>
      <c r="AE9" s="39"/>
      <c r="AF9" s="39" t="str">
        <f t="shared" ref="AF9:AF10" si="1">DBCS(Z9)</f>
        <v>※「訪問診療が必要な理由」　</v>
      </c>
      <c r="AG9" s="39"/>
      <c r="AH9" s="39"/>
      <c r="AI9" s="39"/>
      <c r="AN9" s="39" t="b">
        <f>ISBLANK(C9)</f>
        <v>1</v>
      </c>
      <c r="BB9" s="39" t="s">
        <v>38</v>
      </c>
      <c r="BK9" s="67" t="s">
        <v>42</v>
      </c>
    </row>
    <row r="10" spans="1:68" ht="18" customHeight="1" x14ac:dyDescent="0.15">
      <c r="C10" s="64"/>
      <c r="D10" s="64"/>
      <c r="E10" s="64"/>
      <c r="F10" s="64"/>
      <c r="G10" s="64"/>
      <c r="H10" s="64"/>
      <c r="J10" s="47" t="s">
        <v>10</v>
      </c>
      <c r="K10" s="45">
        <f>患者1!K10</f>
        <v>0</v>
      </c>
      <c r="L10" s="45" t="s">
        <v>11</v>
      </c>
      <c r="M10" s="45">
        <f>患者1!M10</f>
        <v>0</v>
      </c>
      <c r="N10" s="45" t="s">
        <v>12</v>
      </c>
      <c r="O10" s="45">
        <f>患者1!O10</f>
        <v>0</v>
      </c>
      <c r="P10" s="45" t="s">
        <v>13</v>
      </c>
      <c r="R10" s="111"/>
      <c r="Z10" s="67" t="str">
        <f>"※「訪問診療を行った日」　"&amp;AA10</f>
        <v>※「訪問診療を行った日」　平成0年0月0日</v>
      </c>
      <c r="AA10" s="67" t="str">
        <f>J10&amp;K10&amp;L10&amp;M10&amp;N10&amp;O10&amp;P10</f>
        <v>平成0年0月0日</v>
      </c>
      <c r="AD10" s="39"/>
      <c r="AE10" s="39"/>
      <c r="AF10" s="39" t="str">
        <f t="shared" si="1"/>
        <v>※「訪問診療を行った日」　平成０年０月０日</v>
      </c>
      <c r="AG10" s="39"/>
      <c r="AH10" s="39"/>
      <c r="AI10" s="39"/>
      <c r="AN10" s="39"/>
      <c r="BB10" s="39" t="s">
        <v>38</v>
      </c>
      <c r="BK10" s="67" t="s">
        <v>42</v>
      </c>
    </row>
    <row r="11" spans="1:68" ht="10.5" customHeight="1" x14ac:dyDescent="0.15">
      <c r="C11" s="64"/>
      <c r="D11" s="64"/>
      <c r="E11" s="64"/>
      <c r="F11" s="64"/>
      <c r="G11" s="64"/>
      <c r="H11" s="64"/>
      <c r="J11" s="47"/>
      <c r="K11" s="64"/>
      <c r="L11" s="64"/>
      <c r="M11" s="64"/>
      <c r="N11" s="64"/>
      <c r="O11" s="64"/>
      <c r="P11" s="64"/>
      <c r="R11" s="111"/>
      <c r="AD11" s="39"/>
      <c r="AE11" s="39"/>
      <c r="AF11" s="39"/>
      <c r="AG11" s="39"/>
      <c r="AH11" s="39"/>
      <c r="AI11" s="39"/>
      <c r="AN11" s="39"/>
      <c r="BB11" s="39" t="s">
        <v>38</v>
      </c>
      <c r="BK11" s="67" t="s">
        <v>42</v>
      </c>
    </row>
    <row r="12" spans="1:68" ht="16.5" customHeight="1" x14ac:dyDescent="0.15">
      <c r="B12" s="48"/>
      <c r="C12" s="116" t="s">
        <v>7</v>
      </c>
      <c r="D12" s="118" t="s">
        <v>8</v>
      </c>
      <c r="E12" s="118"/>
      <c r="F12" s="119"/>
      <c r="G12" s="49"/>
      <c r="H12" s="104" t="s">
        <v>9</v>
      </c>
      <c r="I12" s="105"/>
      <c r="J12" s="108" t="s">
        <v>15</v>
      </c>
      <c r="K12" s="104"/>
      <c r="L12" s="104"/>
      <c r="M12" s="104"/>
      <c r="N12" s="105"/>
      <c r="O12" s="104" t="s">
        <v>17</v>
      </c>
      <c r="P12" s="105"/>
      <c r="R12" s="111"/>
      <c r="Z12" s="67" t="s">
        <v>25</v>
      </c>
      <c r="AA12" s="67" t="s">
        <v>26</v>
      </c>
      <c r="AB12" s="67" t="s">
        <v>27</v>
      </c>
      <c r="AC12" s="67" t="s">
        <v>28</v>
      </c>
      <c r="AD12" s="39"/>
      <c r="AE12" s="39"/>
      <c r="AF12" s="39" t="str">
        <f t="shared" ref="AF12:AI12" si="2">DBCS(Z12)</f>
        <v>※「患者氏名（同一建物居住者）」　</v>
      </c>
      <c r="AG12" s="39" t="str">
        <f t="shared" si="2"/>
        <v>※「診療時間（開始時刻及び終了時間）」　</v>
      </c>
      <c r="AH12" s="39" t="str">
        <f t="shared" si="2"/>
        <v>※「診療場所」　</v>
      </c>
      <c r="AI12" s="39" t="str">
        <f t="shared" si="2"/>
        <v>※「在宅訪問診療料２、往診料」　</v>
      </c>
      <c r="AN12" s="39"/>
      <c r="BB12" s="39" t="s">
        <v>38</v>
      </c>
      <c r="BK12" s="67" t="s">
        <v>42</v>
      </c>
    </row>
    <row r="13" spans="1:68" x14ac:dyDescent="0.15">
      <c r="B13" s="48"/>
      <c r="C13" s="117"/>
      <c r="D13" s="106" t="s">
        <v>14</v>
      </c>
      <c r="E13" s="106"/>
      <c r="F13" s="107"/>
      <c r="G13" s="66"/>
      <c r="H13" s="106"/>
      <c r="I13" s="107"/>
      <c r="J13" s="109" t="s">
        <v>16</v>
      </c>
      <c r="K13" s="106"/>
      <c r="L13" s="106"/>
      <c r="M13" s="106"/>
      <c r="N13" s="107"/>
      <c r="O13" s="106"/>
      <c r="P13" s="107"/>
      <c r="R13" s="111"/>
      <c r="AD13" s="39"/>
      <c r="AE13" s="39"/>
      <c r="AF13" s="39"/>
      <c r="AG13" s="39"/>
      <c r="AH13" s="39"/>
      <c r="AI13" s="39"/>
      <c r="AN13" s="39" t="s">
        <v>39</v>
      </c>
      <c r="AO13" s="67" t="s">
        <v>40</v>
      </c>
      <c r="AT13" s="67" t="s">
        <v>29</v>
      </c>
      <c r="AU13" s="67" t="s">
        <v>32</v>
      </c>
      <c r="AV13" s="67" t="s">
        <v>33</v>
      </c>
      <c r="BB13" s="39" t="s">
        <v>38</v>
      </c>
      <c r="BK13" s="67" t="s">
        <v>42</v>
      </c>
    </row>
    <row r="14" spans="1:68" ht="22.5" customHeight="1" x14ac:dyDescent="0.15">
      <c r="A14" s="58">
        <v>1</v>
      </c>
      <c r="B14" s="48"/>
      <c r="C14" s="21" t="str">
        <f>IF(患者1!AN14&lt;&gt;TRUE,患者1!C14,"")</f>
        <v/>
      </c>
      <c r="D14" s="22" t="str">
        <f>IF(患者1!AN14&lt;&gt;TRUE,患者1!D14,"")</f>
        <v/>
      </c>
      <c r="E14" s="23" t="s">
        <v>35</v>
      </c>
      <c r="F14" s="24" t="str">
        <f>IF(患者1!AN14&lt;&gt;TRUE,患者1!F14,"")</f>
        <v/>
      </c>
      <c r="G14" s="25"/>
      <c r="H14" s="96" t="str">
        <f>IF(患者1!AN14&lt;&gt;TRUE,患者1!H14,"")</f>
        <v/>
      </c>
      <c r="I14" s="97"/>
      <c r="J14" s="98"/>
      <c r="K14" s="99"/>
      <c r="L14" s="99"/>
      <c r="M14" s="99"/>
      <c r="N14" s="100"/>
      <c r="O14" s="98"/>
      <c r="P14" s="100"/>
      <c r="R14" s="111"/>
      <c r="AD14" s="39"/>
      <c r="AE14" s="39"/>
      <c r="AF14" s="39"/>
      <c r="AG14" s="39"/>
      <c r="AH14" s="39"/>
      <c r="AI14" s="39"/>
      <c r="AN14" s="39" t="b">
        <f>ISBLANK(C14)</f>
        <v>0</v>
      </c>
      <c r="AO14" s="67" t="b">
        <f>ISBLANK(H14)</f>
        <v>0</v>
      </c>
      <c r="AR14" s="67" t="b">
        <f t="shared" ref="AR14:AR33" si="3">ISBLANK(C14)</f>
        <v>0</v>
      </c>
      <c r="AU14" s="39" t="b">
        <f>患者1!AU14</f>
        <v>0</v>
      </c>
      <c r="AV14" s="39" t="b">
        <f>患者1!AV14</f>
        <v>0</v>
      </c>
      <c r="AW14" s="67" t="str">
        <f>IF(AU14=TRUE,"在宅患者訪問診療料２","")</f>
        <v/>
      </c>
      <c r="AX14" s="67" t="str">
        <f>IF(AV14=TRUE,"往診料","")</f>
        <v/>
      </c>
      <c r="AZ14" s="67">
        <f>IF(AN14&lt;&gt;TRUE,1,0)</f>
        <v>1</v>
      </c>
      <c r="BA14" s="39">
        <f>IF(AO14&lt;&gt;TRUE,1,0)</f>
        <v>1</v>
      </c>
      <c r="BB14" s="39" t="s">
        <v>38</v>
      </c>
      <c r="BK14" s="67" t="s">
        <v>42</v>
      </c>
    </row>
    <row r="15" spans="1:68" ht="22.5" customHeight="1" x14ac:dyDescent="0.15">
      <c r="A15" s="58">
        <v>2</v>
      </c>
      <c r="B15" s="48"/>
      <c r="C15" s="21" t="str">
        <f>IF(患者1!AN15&lt;&gt;TRUE,患者1!C15,"")</f>
        <v/>
      </c>
      <c r="D15" s="22" t="str">
        <f>IF(患者1!AN15&lt;&gt;TRUE,患者1!D15,"")</f>
        <v/>
      </c>
      <c r="E15" s="23" t="s">
        <v>35</v>
      </c>
      <c r="F15" s="24" t="str">
        <f>IF(患者1!AN15&lt;&gt;TRUE,患者1!F15,"")</f>
        <v/>
      </c>
      <c r="G15" s="25"/>
      <c r="H15" s="96" t="str">
        <f>IF(患者1!AN15&lt;&gt;TRUE,患者1!H15,"")</f>
        <v/>
      </c>
      <c r="I15" s="97"/>
      <c r="J15" s="98"/>
      <c r="K15" s="99"/>
      <c r="L15" s="99"/>
      <c r="M15" s="99"/>
      <c r="N15" s="100"/>
      <c r="O15" s="98"/>
      <c r="P15" s="100"/>
      <c r="R15" s="111"/>
      <c r="AD15" s="39"/>
      <c r="AE15" s="39"/>
      <c r="AF15" s="39"/>
      <c r="AG15" s="39"/>
      <c r="AH15" s="39"/>
      <c r="AI15" s="39"/>
      <c r="AN15" s="39" t="b">
        <f t="shared" ref="AN15:AN33" si="4">ISBLANK(C15)</f>
        <v>0</v>
      </c>
      <c r="AO15" s="67" t="b">
        <f t="shared" ref="AO15:AO33" si="5">ISBLANK(H15)</f>
        <v>0</v>
      </c>
      <c r="AR15" s="67" t="b">
        <f t="shared" si="3"/>
        <v>0</v>
      </c>
      <c r="AU15" s="39" t="b">
        <f>患者1!AU15</f>
        <v>0</v>
      </c>
      <c r="AV15" s="39" t="b">
        <f>患者1!AV15</f>
        <v>0</v>
      </c>
      <c r="AW15" s="67" t="str">
        <f t="shared" ref="AW15:AW33" si="6">IF(AU15=TRUE,"在宅患者訪問診療料２","")</f>
        <v/>
      </c>
      <c r="AX15" s="67" t="str">
        <f t="shared" ref="AX15:AX18" si="7">IF(AV15=TRUE,"往診料","")</f>
        <v/>
      </c>
      <c r="AZ15" s="39">
        <f t="shared" ref="AZ15:BA33" si="8">IF(AN15&lt;&gt;TRUE,1,0)</f>
        <v>1</v>
      </c>
      <c r="BA15" s="39">
        <f t="shared" si="8"/>
        <v>1</v>
      </c>
      <c r="BB15" s="39" t="s">
        <v>38</v>
      </c>
      <c r="BK15" s="67" t="s">
        <v>42</v>
      </c>
    </row>
    <row r="16" spans="1:68" ht="22.5" customHeight="1" x14ac:dyDescent="0.15">
      <c r="A16" s="58">
        <v>3</v>
      </c>
      <c r="B16" s="48"/>
      <c r="C16" s="21" t="str">
        <f>IF(患者1!AN16&lt;&gt;TRUE,患者1!C16,"")</f>
        <v/>
      </c>
      <c r="D16" s="22" t="str">
        <f>IF(患者1!AN16&lt;&gt;TRUE,患者1!D16,"")</f>
        <v/>
      </c>
      <c r="E16" s="23" t="s">
        <v>35</v>
      </c>
      <c r="F16" s="24" t="str">
        <f>IF(患者1!AN16&lt;&gt;TRUE,患者1!F16,"")</f>
        <v/>
      </c>
      <c r="G16" s="25"/>
      <c r="H16" s="96" t="str">
        <f>IF(患者1!AN16&lt;&gt;TRUE,患者1!H16,"")</f>
        <v/>
      </c>
      <c r="I16" s="97"/>
      <c r="J16" s="98"/>
      <c r="K16" s="99"/>
      <c r="L16" s="99"/>
      <c r="M16" s="99"/>
      <c r="N16" s="100"/>
      <c r="O16" s="98"/>
      <c r="P16" s="100"/>
      <c r="R16" s="111"/>
      <c r="AD16" s="39"/>
      <c r="AE16" s="39"/>
      <c r="AF16" s="39"/>
      <c r="AG16" s="39"/>
      <c r="AH16" s="39"/>
      <c r="AI16" s="39"/>
      <c r="AN16" s="39" t="b">
        <f t="shared" si="4"/>
        <v>0</v>
      </c>
      <c r="AO16" s="67" t="b">
        <f t="shared" si="5"/>
        <v>0</v>
      </c>
      <c r="AR16" s="67" t="b">
        <f t="shared" si="3"/>
        <v>0</v>
      </c>
      <c r="AU16" s="39" t="b">
        <f>患者1!AU16</f>
        <v>0</v>
      </c>
      <c r="AV16" s="39" t="b">
        <f>患者1!AV16</f>
        <v>0</v>
      </c>
      <c r="AW16" s="67" t="str">
        <f t="shared" si="6"/>
        <v/>
      </c>
      <c r="AX16" s="67" t="str">
        <f t="shared" si="7"/>
        <v/>
      </c>
      <c r="AZ16" s="39">
        <f t="shared" si="8"/>
        <v>1</v>
      </c>
      <c r="BA16" s="39">
        <f t="shared" si="8"/>
        <v>1</v>
      </c>
      <c r="BB16" s="39" t="s">
        <v>38</v>
      </c>
      <c r="BK16" s="67" t="s">
        <v>42</v>
      </c>
    </row>
    <row r="17" spans="1:63" s="67" customFormat="1" ht="22.5" customHeight="1" x14ac:dyDescent="0.15">
      <c r="A17" s="58">
        <v>4</v>
      </c>
      <c r="B17" s="48"/>
      <c r="C17" s="21" t="str">
        <f>IF(患者1!AN17&lt;&gt;TRUE,患者1!C17,"")</f>
        <v/>
      </c>
      <c r="D17" s="22" t="str">
        <f>IF(患者1!AN17&lt;&gt;TRUE,患者1!D17,"")</f>
        <v/>
      </c>
      <c r="E17" s="23" t="s">
        <v>35</v>
      </c>
      <c r="F17" s="24" t="str">
        <f>IF(患者1!AN17&lt;&gt;TRUE,患者1!F17,"")</f>
        <v/>
      </c>
      <c r="G17" s="25"/>
      <c r="H17" s="96" t="str">
        <f>IF(患者1!AN17&lt;&gt;TRUE,患者1!H17,"")</f>
        <v/>
      </c>
      <c r="I17" s="97"/>
      <c r="J17" s="98"/>
      <c r="K17" s="99"/>
      <c r="L17" s="99"/>
      <c r="M17" s="99"/>
      <c r="N17" s="100"/>
      <c r="O17" s="98"/>
      <c r="P17" s="100"/>
      <c r="Q17" s="63"/>
      <c r="R17" s="111"/>
      <c r="S17" s="63"/>
      <c r="T17" s="63"/>
      <c r="U17" s="63"/>
      <c r="V17" s="63"/>
      <c r="W17" s="63"/>
      <c r="X17" s="63"/>
      <c r="Y17" s="63"/>
      <c r="AD17" s="39"/>
      <c r="AE17" s="39"/>
      <c r="AF17" s="39"/>
      <c r="AG17" s="39"/>
      <c r="AH17" s="39"/>
      <c r="AI17" s="39"/>
      <c r="AN17" s="39" t="b">
        <f t="shared" si="4"/>
        <v>0</v>
      </c>
      <c r="AO17" s="67" t="b">
        <f t="shared" si="5"/>
        <v>0</v>
      </c>
      <c r="AR17" s="67" t="b">
        <f t="shared" si="3"/>
        <v>0</v>
      </c>
      <c r="AU17" s="39" t="b">
        <f>患者1!AU17</f>
        <v>0</v>
      </c>
      <c r="AV17" s="39" t="b">
        <f>患者1!AV17</f>
        <v>0</v>
      </c>
      <c r="AW17" s="67" t="str">
        <f t="shared" si="6"/>
        <v/>
      </c>
      <c r="AX17" s="67" t="str">
        <f t="shared" si="7"/>
        <v/>
      </c>
      <c r="AZ17" s="39">
        <f t="shared" si="8"/>
        <v>1</v>
      </c>
      <c r="BA17" s="39">
        <f t="shared" si="8"/>
        <v>1</v>
      </c>
      <c r="BB17" s="39" t="s">
        <v>38</v>
      </c>
      <c r="BK17" s="67" t="s">
        <v>42</v>
      </c>
    </row>
    <row r="18" spans="1:63" s="67" customFormat="1" ht="22.5" customHeight="1" x14ac:dyDescent="0.15">
      <c r="A18" s="58">
        <v>5</v>
      </c>
      <c r="B18" s="48"/>
      <c r="C18" s="21" t="str">
        <f>IF(患者1!AN18&lt;&gt;TRUE,患者1!C18,"")</f>
        <v/>
      </c>
      <c r="D18" s="22" t="str">
        <f>IF(患者1!AN18&lt;&gt;TRUE,患者1!D18,"")</f>
        <v/>
      </c>
      <c r="E18" s="23" t="s">
        <v>35</v>
      </c>
      <c r="F18" s="24" t="str">
        <f>IF(患者1!AN18&lt;&gt;TRUE,患者1!F18,"")</f>
        <v/>
      </c>
      <c r="G18" s="25"/>
      <c r="H18" s="96" t="str">
        <f>IF(患者1!AN18&lt;&gt;TRUE,患者1!H18,"")</f>
        <v/>
      </c>
      <c r="I18" s="97"/>
      <c r="J18" s="98"/>
      <c r="K18" s="99"/>
      <c r="L18" s="99"/>
      <c r="M18" s="99"/>
      <c r="N18" s="100"/>
      <c r="O18" s="98"/>
      <c r="P18" s="100"/>
      <c r="Q18" s="63"/>
      <c r="R18" s="111"/>
      <c r="S18" s="63"/>
      <c r="T18" s="63"/>
      <c r="U18" s="63"/>
      <c r="V18" s="63"/>
      <c r="W18" s="63"/>
      <c r="X18" s="63"/>
      <c r="Y18" s="63"/>
      <c r="AD18" s="39"/>
      <c r="AE18" s="39"/>
      <c r="AF18" s="39"/>
      <c r="AG18" s="39"/>
      <c r="AH18" s="39"/>
      <c r="AI18" s="39"/>
      <c r="AN18" s="39" t="b">
        <f t="shared" si="4"/>
        <v>0</v>
      </c>
      <c r="AO18" s="67" t="b">
        <f t="shared" si="5"/>
        <v>0</v>
      </c>
      <c r="AR18" s="67" t="b">
        <f t="shared" si="3"/>
        <v>0</v>
      </c>
      <c r="AU18" s="39" t="b">
        <f>患者1!AU18</f>
        <v>0</v>
      </c>
      <c r="AV18" s="39" t="b">
        <f>患者1!AV18</f>
        <v>0</v>
      </c>
      <c r="AW18" s="67" t="str">
        <f t="shared" si="6"/>
        <v/>
      </c>
      <c r="AX18" s="67" t="str">
        <f t="shared" si="7"/>
        <v/>
      </c>
      <c r="AZ18" s="39">
        <f t="shared" si="8"/>
        <v>1</v>
      </c>
      <c r="BA18" s="39">
        <f t="shared" si="8"/>
        <v>1</v>
      </c>
      <c r="BB18" s="39" t="s">
        <v>38</v>
      </c>
      <c r="BK18" s="67" t="s">
        <v>42</v>
      </c>
    </row>
    <row r="19" spans="1:63" s="67" customFormat="1" ht="22.5" customHeight="1" x14ac:dyDescent="0.15">
      <c r="A19" s="58">
        <v>6</v>
      </c>
      <c r="B19" s="48"/>
      <c r="C19" s="21" t="str">
        <f>IF(患者1!AN19&lt;&gt;TRUE,患者1!C19,"")</f>
        <v/>
      </c>
      <c r="D19" s="22" t="str">
        <f>IF(患者1!AN19&lt;&gt;TRUE,患者1!D19,"")</f>
        <v/>
      </c>
      <c r="E19" s="23" t="s">
        <v>35</v>
      </c>
      <c r="F19" s="24" t="str">
        <f>IF(患者1!AN19&lt;&gt;TRUE,患者1!F19,"")</f>
        <v/>
      </c>
      <c r="G19" s="25"/>
      <c r="H19" s="96" t="str">
        <f>IF(患者1!AN19&lt;&gt;TRUE,患者1!H19,"")</f>
        <v/>
      </c>
      <c r="I19" s="97"/>
      <c r="J19" s="98"/>
      <c r="K19" s="99"/>
      <c r="L19" s="99"/>
      <c r="M19" s="99"/>
      <c r="N19" s="100"/>
      <c r="O19" s="98"/>
      <c r="P19" s="100"/>
      <c r="Q19" s="63"/>
      <c r="R19" s="112"/>
      <c r="S19" s="63"/>
      <c r="T19" s="63"/>
      <c r="U19" s="63"/>
      <c r="V19" s="63"/>
      <c r="W19" s="63"/>
      <c r="X19" s="63"/>
      <c r="Y19" s="63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 t="b">
        <f t="shared" si="4"/>
        <v>0</v>
      </c>
      <c r="AO19" s="67" t="b">
        <f t="shared" si="5"/>
        <v>0</v>
      </c>
      <c r="AR19" s="67" t="b">
        <f t="shared" si="3"/>
        <v>0</v>
      </c>
      <c r="AU19" s="39" t="b">
        <f>患者1!AU19</f>
        <v>0</v>
      </c>
      <c r="AV19" s="39" t="b">
        <f>患者1!AV19</f>
        <v>0</v>
      </c>
      <c r="AW19" s="67" t="str">
        <f t="shared" si="6"/>
        <v/>
      </c>
      <c r="AZ19" s="39">
        <f t="shared" si="8"/>
        <v>1</v>
      </c>
      <c r="BA19" s="39">
        <f t="shared" si="8"/>
        <v>1</v>
      </c>
      <c r="BB19" s="39" t="s">
        <v>38</v>
      </c>
      <c r="BK19" s="67" t="s">
        <v>42</v>
      </c>
    </row>
    <row r="20" spans="1:63" s="67" customFormat="1" ht="22.5" customHeight="1" x14ac:dyDescent="0.15">
      <c r="A20" s="58">
        <v>7</v>
      </c>
      <c r="B20" s="48"/>
      <c r="C20" s="21" t="str">
        <f>IF(患者1!AN20&lt;&gt;TRUE,患者1!C20,"")</f>
        <v/>
      </c>
      <c r="D20" s="22" t="str">
        <f>IF(患者1!AN20&lt;&gt;TRUE,患者1!D20,"")</f>
        <v/>
      </c>
      <c r="E20" s="23" t="s">
        <v>35</v>
      </c>
      <c r="F20" s="24" t="str">
        <f>IF(患者1!AN20&lt;&gt;TRUE,患者1!F20,"")</f>
        <v/>
      </c>
      <c r="G20" s="25"/>
      <c r="H20" s="96" t="str">
        <f>IF(患者1!AN20&lt;&gt;TRUE,患者1!H20,"")</f>
        <v/>
      </c>
      <c r="I20" s="97"/>
      <c r="J20" s="98"/>
      <c r="K20" s="99"/>
      <c r="L20" s="99"/>
      <c r="M20" s="99"/>
      <c r="N20" s="100"/>
      <c r="O20" s="98"/>
      <c r="P20" s="100"/>
      <c r="Q20" s="63"/>
      <c r="R20" s="63"/>
      <c r="S20" s="63" t="str">
        <f>AF47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T20" s="63" t="s">
        <v>37</v>
      </c>
      <c r="U20" s="63"/>
      <c r="V20" s="63"/>
      <c r="W20" s="63"/>
      <c r="X20" s="63"/>
      <c r="Y20" s="63" t="s">
        <v>36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 t="b">
        <f t="shared" si="4"/>
        <v>0</v>
      </c>
      <c r="AO20" s="67" t="b">
        <f t="shared" si="5"/>
        <v>0</v>
      </c>
      <c r="AR20" s="67" t="b">
        <f t="shared" si="3"/>
        <v>0</v>
      </c>
      <c r="AU20" s="39" t="b">
        <f>患者1!AU20</f>
        <v>0</v>
      </c>
      <c r="AV20" s="39" t="b">
        <f>患者1!AV20</f>
        <v>0</v>
      </c>
      <c r="AW20" s="67" t="str">
        <f t="shared" si="6"/>
        <v/>
      </c>
      <c r="AY20" s="39"/>
      <c r="AZ20" s="39">
        <f t="shared" si="8"/>
        <v>1</v>
      </c>
      <c r="BA20" s="39">
        <f t="shared" si="8"/>
        <v>1</v>
      </c>
      <c r="BB20" s="39" t="s">
        <v>38</v>
      </c>
      <c r="BK20" s="67" t="s">
        <v>42</v>
      </c>
    </row>
    <row r="21" spans="1:63" s="67" customFormat="1" ht="22.5" customHeight="1" x14ac:dyDescent="0.15">
      <c r="A21" s="58">
        <v>8</v>
      </c>
      <c r="B21" s="48"/>
      <c r="C21" s="21" t="str">
        <f>IF(患者1!AN21&lt;&gt;TRUE,患者1!C21,"")</f>
        <v/>
      </c>
      <c r="D21" s="22" t="str">
        <f>IF(患者1!AN21&lt;&gt;TRUE,患者1!D21,"")</f>
        <v/>
      </c>
      <c r="E21" s="23" t="s">
        <v>35</v>
      </c>
      <c r="F21" s="24" t="str">
        <f>IF(患者1!AN21&lt;&gt;TRUE,患者1!F21,"")</f>
        <v/>
      </c>
      <c r="G21" s="25"/>
      <c r="H21" s="96" t="str">
        <f>IF(患者1!AN21&lt;&gt;TRUE,患者1!H21,"")</f>
        <v/>
      </c>
      <c r="I21" s="97"/>
      <c r="J21" s="98"/>
      <c r="K21" s="99"/>
      <c r="L21" s="99"/>
      <c r="M21" s="99"/>
      <c r="N21" s="100"/>
      <c r="O21" s="98"/>
      <c r="P21" s="100"/>
      <c r="Q21" s="63"/>
      <c r="R21" s="45" t="s">
        <v>31</v>
      </c>
      <c r="S21" s="63"/>
      <c r="T21" s="63"/>
      <c r="U21" s="63"/>
      <c r="V21" s="63"/>
      <c r="W21" s="63"/>
      <c r="X21" s="63"/>
      <c r="Y21" s="63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 t="b">
        <f t="shared" si="4"/>
        <v>0</v>
      </c>
      <c r="AO21" s="67" t="b">
        <f t="shared" si="5"/>
        <v>0</v>
      </c>
      <c r="AR21" s="67" t="b">
        <f t="shared" si="3"/>
        <v>0</v>
      </c>
      <c r="AU21" s="39" t="b">
        <f>患者1!AU21</f>
        <v>0</v>
      </c>
      <c r="AV21" s="39" t="b">
        <f>患者1!AV21</f>
        <v>0</v>
      </c>
      <c r="AW21" s="67" t="str">
        <f t="shared" si="6"/>
        <v/>
      </c>
      <c r="AY21" s="39"/>
      <c r="AZ21" s="39">
        <f t="shared" si="8"/>
        <v>1</v>
      </c>
      <c r="BA21" s="39">
        <f t="shared" si="8"/>
        <v>1</v>
      </c>
      <c r="BB21" s="39" t="s">
        <v>38</v>
      </c>
      <c r="BK21" s="67" t="s">
        <v>42</v>
      </c>
    </row>
    <row r="22" spans="1:63" s="67" customFormat="1" ht="22.5" customHeight="1" x14ac:dyDescent="0.15">
      <c r="A22" s="58">
        <v>9</v>
      </c>
      <c r="B22" s="48"/>
      <c r="C22" s="21" t="str">
        <f>IF(患者1!AN22&lt;&gt;TRUE,患者1!C22,"")</f>
        <v/>
      </c>
      <c r="D22" s="22" t="str">
        <f>IF(患者1!AN22&lt;&gt;TRUE,患者1!D22,"")</f>
        <v/>
      </c>
      <c r="E22" s="23" t="s">
        <v>35</v>
      </c>
      <c r="F22" s="24" t="str">
        <f>IF(患者1!AN22&lt;&gt;TRUE,患者1!F22,"")</f>
        <v/>
      </c>
      <c r="G22" s="25"/>
      <c r="H22" s="96" t="str">
        <f>IF(患者1!AN22&lt;&gt;TRUE,患者1!H22,"")</f>
        <v/>
      </c>
      <c r="I22" s="97"/>
      <c r="J22" s="98"/>
      <c r="K22" s="99"/>
      <c r="L22" s="99"/>
      <c r="M22" s="99"/>
      <c r="N22" s="100"/>
      <c r="O22" s="98"/>
      <c r="P22" s="100"/>
      <c r="Q22" s="63"/>
      <c r="R22" s="63"/>
      <c r="S22" s="63"/>
      <c r="T22" s="63"/>
      <c r="U22" s="63"/>
      <c r="V22" s="63"/>
      <c r="W22" s="63"/>
      <c r="X22" s="63"/>
      <c r="Y22" s="63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 t="b">
        <f t="shared" si="4"/>
        <v>0</v>
      </c>
      <c r="AO22" s="67" t="b">
        <f t="shared" si="5"/>
        <v>0</v>
      </c>
      <c r="AR22" s="67" t="b">
        <f t="shared" si="3"/>
        <v>0</v>
      </c>
      <c r="AU22" s="39" t="b">
        <f>患者1!AU22</f>
        <v>0</v>
      </c>
      <c r="AV22" s="39" t="b">
        <f>患者1!AV22</f>
        <v>0</v>
      </c>
      <c r="AW22" s="67" t="str">
        <f t="shared" si="6"/>
        <v/>
      </c>
      <c r="AY22" s="39"/>
      <c r="AZ22" s="39">
        <f t="shared" si="8"/>
        <v>1</v>
      </c>
      <c r="BA22" s="39">
        <f t="shared" si="8"/>
        <v>1</v>
      </c>
      <c r="BB22" s="39" t="s">
        <v>38</v>
      </c>
      <c r="BK22" s="67" t="s">
        <v>42</v>
      </c>
    </row>
    <row r="23" spans="1:63" s="67" customFormat="1" ht="22.5" customHeight="1" x14ac:dyDescent="0.15">
      <c r="A23" s="58">
        <v>10</v>
      </c>
      <c r="B23" s="48"/>
      <c r="C23" s="21" t="str">
        <f>IF(患者1!AN23&lt;&gt;TRUE,患者1!C23,"")</f>
        <v/>
      </c>
      <c r="D23" s="22" t="str">
        <f>IF(患者1!AN23&lt;&gt;TRUE,患者1!D23,"")</f>
        <v/>
      </c>
      <c r="E23" s="23" t="s">
        <v>35</v>
      </c>
      <c r="F23" s="24" t="str">
        <f>IF(患者1!AN23&lt;&gt;TRUE,患者1!F23,"")</f>
        <v/>
      </c>
      <c r="G23" s="25"/>
      <c r="H23" s="96" t="str">
        <f>IF(患者1!AN23&lt;&gt;TRUE,患者1!H23,"")</f>
        <v/>
      </c>
      <c r="I23" s="97"/>
      <c r="J23" s="98"/>
      <c r="K23" s="99"/>
      <c r="L23" s="99"/>
      <c r="M23" s="99"/>
      <c r="N23" s="100"/>
      <c r="O23" s="98"/>
      <c r="P23" s="100"/>
      <c r="Q23" s="63"/>
      <c r="R23" s="59" t="s">
        <v>44</v>
      </c>
      <c r="S23" s="63"/>
      <c r="T23" s="63"/>
      <c r="U23" s="63"/>
      <c r="V23" s="63"/>
      <c r="W23" s="63"/>
      <c r="X23" s="63"/>
      <c r="Y23" s="63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 t="b">
        <f t="shared" si="4"/>
        <v>0</v>
      </c>
      <c r="AO23" s="67" t="b">
        <f t="shared" si="5"/>
        <v>0</v>
      </c>
      <c r="AR23" s="67" t="b">
        <f t="shared" si="3"/>
        <v>0</v>
      </c>
      <c r="AU23" s="39" t="b">
        <f>患者1!AU23</f>
        <v>0</v>
      </c>
      <c r="AV23" s="39" t="b">
        <f>患者1!AV23</f>
        <v>0</v>
      </c>
      <c r="AW23" s="67" t="str">
        <f t="shared" si="6"/>
        <v/>
      </c>
      <c r="AY23" s="39"/>
      <c r="AZ23" s="39">
        <f t="shared" si="8"/>
        <v>1</v>
      </c>
      <c r="BA23" s="39">
        <f t="shared" si="8"/>
        <v>1</v>
      </c>
      <c r="BB23" s="39" t="s">
        <v>38</v>
      </c>
      <c r="BK23" s="67" t="s">
        <v>42</v>
      </c>
    </row>
    <row r="24" spans="1:63" s="67" customFormat="1" ht="22.5" customHeight="1" x14ac:dyDescent="0.15">
      <c r="A24" s="58">
        <v>11</v>
      </c>
      <c r="B24" s="48"/>
      <c r="C24" s="21" t="str">
        <f>IF(患者1!AN24&lt;&gt;TRUE,患者1!C24,"")</f>
        <v/>
      </c>
      <c r="D24" s="22" t="str">
        <f>IF(患者1!AN24&lt;&gt;TRUE,患者1!D24,"")</f>
        <v/>
      </c>
      <c r="E24" s="23" t="s">
        <v>35</v>
      </c>
      <c r="F24" s="24" t="str">
        <f>IF(患者1!AN24&lt;&gt;TRUE,患者1!F24,"")</f>
        <v/>
      </c>
      <c r="G24" s="25"/>
      <c r="H24" s="96" t="str">
        <f>IF(患者1!AN24&lt;&gt;TRUE,患者1!H24,"")</f>
        <v/>
      </c>
      <c r="I24" s="97"/>
      <c r="J24" s="98"/>
      <c r="K24" s="99"/>
      <c r="L24" s="99"/>
      <c r="M24" s="99"/>
      <c r="N24" s="100"/>
      <c r="O24" s="98"/>
      <c r="P24" s="100"/>
      <c r="Q24" s="63"/>
      <c r="R24" s="63"/>
      <c r="S24" s="63"/>
      <c r="T24" s="63"/>
      <c r="U24" s="63"/>
      <c r="V24" s="63"/>
      <c r="W24" s="63"/>
      <c r="X24" s="63"/>
      <c r="Y24" s="63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 t="b">
        <f t="shared" si="4"/>
        <v>0</v>
      </c>
      <c r="AO24" s="67" t="b">
        <f t="shared" si="5"/>
        <v>0</v>
      </c>
      <c r="AR24" s="67" t="b">
        <f t="shared" si="3"/>
        <v>0</v>
      </c>
      <c r="AU24" s="39" t="b">
        <f>患者1!AU24</f>
        <v>0</v>
      </c>
      <c r="AV24" s="39" t="b">
        <f>患者1!AV24</f>
        <v>0</v>
      </c>
      <c r="AW24" s="67" t="str">
        <f t="shared" si="6"/>
        <v/>
      </c>
      <c r="AY24" s="39"/>
      <c r="AZ24" s="39">
        <f t="shared" si="8"/>
        <v>1</v>
      </c>
      <c r="BA24" s="39">
        <f t="shared" si="8"/>
        <v>1</v>
      </c>
      <c r="BB24" s="39" t="s">
        <v>38</v>
      </c>
      <c r="BK24" s="67" t="s">
        <v>42</v>
      </c>
    </row>
    <row r="25" spans="1:63" s="67" customFormat="1" ht="22.5" customHeight="1" x14ac:dyDescent="0.15">
      <c r="A25" s="58">
        <v>12</v>
      </c>
      <c r="B25" s="48"/>
      <c r="C25" s="21" t="str">
        <f>IF(患者1!AN25&lt;&gt;TRUE,患者1!C25,"")</f>
        <v/>
      </c>
      <c r="D25" s="22" t="str">
        <f>IF(患者1!AN25&lt;&gt;TRUE,患者1!D25,"")</f>
        <v/>
      </c>
      <c r="E25" s="23" t="s">
        <v>35</v>
      </c>
      <c r="F25" s="24" t="str">
        <f>IF(患者1!AN25&lt;&gt;TRUE,患者1!F25,"")</f>
        <v/>
      </c>
      <c r="G25" s="25"/>
      <c r="H25" s="96" t="str">
        <f>IF(患者1!AN25&lt;&gt;TRUE,患者1!H25,"")</f>
        <v/>
      </c>
      <c r="I25" s="97"/>
      <c r="J25" s="98"/>
      <c r="K25" s="99"/>
      <c r="L25" s="99"/>
      <c r="M25" s="99"/>
      <c r="N25" s="100"/>
      <c r="O25" s="98"/>
      <c r="P25" s="100"/>
      <c r="Q25" s="63"/>
      <c r="R25" s="63"/>
      <c r="S25" s="63"/>
      <c r="T25" s="63"/>
      <c r="U25" s="63"/>
      <c r="V25" s="63"/>
      <c r="W25" s="63"/>
      <c r="X25" s="63"/>
      <c r="Y25" s="63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 t="b">
        <f t="shared" si="4"/>
        <v>0</v>
      </c>
      <c r="AO25" s="67" t="b">
        <f t="shared" si="5"/>
        <v>0</v>
      </c>
      <c r="AR25" s="67" t="b">
        <f t="shared" si="3"/>
        <v>0</v>
      </c>
      <c r="AU25" s="39" t="b">
        <f>患者1!AU25</f>
        <v>0</v>
      </c>
      <c r="AV25" s="39" t="b">
        <f>患者1!AV25</f>
        <v>0</v>
      </c>
      <c r="AW25" s="67" t="str">
        <f t="shared" si="6"/>
        <v/>
      </c>
      <c r="AY25" s="39"/>
      <c r="AZ25" s="39">
        <f t="shared" si="8"/>
        <v>1</v>
      </c>
      <c r="BA25" s="39">
        <f t="shared" si="8"/>
        <v>1</v>
      </c>
      <c r="BB25" s="39" t="s">
        <v>38</v>
      </c>
      <c r="BK25" s="67" t="s">
        <v>42</v>
      </c>
    </row>
    <row r="26" spans="1:63" s="67" customFormat="1" ht="22.5" customHeight="1" x14ac:dyDescent="0.15">
      <c r="A26" s="58">
        <v>13</v>
      </c>
      <c r="B26" s="48"/>
      <c r="C26" s="21" t="str">
        <f>IF(患者1!AN26&lt;&gt;TRUE,患者1!C26,"")</f>
        <v/>
      </c>
      <c r="D26" s="22" t="str">
        <f>IF(患者1!AN26&lt;&gt;TRUE,患者1!D26,"")</f>
        <v/>
      </c>
      <c r="E26" s="23" t="s">
        <v>35</v>
      </c>
      <c r="F26" s="24" t="str">
        <f>IF(患者1!AN26&lt;&gt;TRUE,患者1!F26,"")</f>
        <v/>
      </c>
      <c r="G26" s="25"/>
      <c r="H26" s="96" t="str">
        <f>IF(患者1!AN26&lt;&gt;TRUE,患者1!H26,"")</f>
        <v/>
      </c>
      <c r="I26" s="97"/>
      <c r="J26" s="98"/>
      <c r="K26" s="99"/>
      <c r="L26" s="99"/>
      <c r="M26" s="99"/>
      <c r="N26" s="100"/>
      <c r="O26" s="98"/>
      <c r="P26" s="100"/>
      <c r="Q26" s="63"/>
      <c r="R26" s="63"/>
      <c r="S26" s="63"/>
      <c r="T26" s="63"/>
      <c r="U26" s="63"/>
      <c r="V26" s="63"/>
      <c r="W26" s="63"/>
      <c r="X26" s="63"/>
      <c r="Y26" s="63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 t="b">
        <f t="shared" si="4"/>
        <v>0</v>
      </c>
      <c r="AO26" s="67" t="b">
        <f t="shared" si="5"/>
        <v>0</v>
      </c>
      <c r="AR26" s="67" t="b">
        <f t="shared" si="3"/>
        <v>0</v>
      </c>
      <c r="AU26" s="39" t="b">
        <f>患者1!AU26</f>
        <v>0</v>
      </c>
      <c r="AV26" s="39" t="b">
        <f>患者1!AV26</f>
        <v>0</v>
      </c>
      <c r="AW26" s="67" t="str">
        <f t="shared" si="6"/>
        <v/>
      </c>
      <c r="AY26" s="39"/>
      <c r="AZ26" s="39">
        <f t="shared" si="8"/>
        <v>1</v>
      </c>
      <c r="BA26" s="39">
        <f t="shared" si="8"/>
        <v>1</v>
      </c>
      <c r="BB26" s="39" t="s">
        <v>38</v>
      </c>
      <c r="BK26" s="67" t="s">
        <v>42</v>
      </c>
    </row>
    <row r="27" spans="1:63" s="67" customFormat="1" ht="22.5" customHeight="1" x14ac:dyDescent="0.15">
      <c r="A27" s="58">
        <v>14</v>
      </c>
      <c r="B27" s="48"/>
      <c r="C27" s="21" t="str">
        <f>IF(患者1!AN27&lt;&gt;TRUE,患者1!C27,"")</f>
        <v/>
      </c>
      <c r="D27" s="22" t="str">
        <f>IF(患者1!AN27&lt;&gt;TRUE,患者1!D27,"")</f>
        <v/>
      </c>
      <c r="E27" s="23" t="s">
        <v>35</v>
      </c>
      <c r="F27" s="24" t="str">
        <f>IF(患者1!AN27&lt;&gt;TRUE,患者1!F27,"")</f>
        <v/>
      </c>
      <c r="G27" s="25"/>
      <c r="H27" s="96" t="str">
        <f>IF(患者1!AN27&lt;&gt;TRUE,患者1!H27,"")</f>
        <v/>
      </c>
      <c r="I27" s="97"/>
      <c r="J27" s="98"/>
      <c r="K27" s="99"/>
      <c r="L27" s="99"/>
      <c r="M27" s="99"/>
      <c r="N27" s="100"/>
      <c r="O27" s="98"/>
      <c r="P27" s="100"/>
      <c r="Q27" s="63"/>
      <c r="R27" s="63"/>
      <c r="S27" s="63"/>
      <c r="T27" s="63"/>
      <c r="U27" s="63"/>
      <c r="V27" s="63"/>
      <c r="W27" s="63"/>
      <c r="X27" s="63"/>
      <c r="Y27" s="63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 t="b">
        <f t="shared" si="4"/>
        <v>0</v>
      </c>
      <c r="AO27" s="67" t="b">
        <f t="shared" si="5"/>
        <v>0</v>
      </c>
      <c r="AR27" s="67" t="b">
        <f t="shared" si="3"/>
        <v>0</v>
      </c>
      <c r="AU27" s="39" t="b">
        <f>患者1!AU27</f>
        <v>0</v>
      </c>
      <c r="AV27" s="39" t="b">
        <f>患者1!AV27</f>
        <v>0</v>
      </c>
      <c r="AW27" s="67" t="str">
        <f t="shared" si="6"/>
        <v/>
      </c>
      <c r="AY27" s="39"/>
      <c r="AZ27" s="39">
        <f t="shared" si="8"/>
        <v>1</v>
      </c>
      <c r="BA27" s="39">
        <f t="shared" si="8"/>
        <v>1</v>
      </c>
      <c r="BB27" s="39" t="s">
        <v>38</v>
      </c>
      <c r="BK27" s="67" t="s">
        <v>42</v>
      </c>
    </row>
    <row r="28" spans="1:63" s="67" customFormat="1" ht="22.5" customHeight="1" x14ac:dyDescent="0.15">
      <c r="A28" s="58">
        <v>15</v>
      </c>
      <c r="B28" s="48"/>
      <c r="C28" s="21" t="str">
        <f>IF(患者1!AN28&lt;&gt;TRUE,患者1!C28,"")</f>
        <v/>
      </c>
      <c r="D28" s="22" t="str">
        <f>IF(患者1!AN28&lt;&gt;TRUE,患者1!D28,"")</f>
        <v/>
      </c>
      <c r="E28" s="23" t="s">
        <v>35</v>
      </c>
      <c r="F28" s="24" t="str">
        <f>IF(患者1!AN28&lt;&gt;TRUE,患者1!F28,"")</f>
        <v/>
      </c>
      <c r="G28" s="25"/>
      <c r="H28" s="96" t="str">
        <f>IF(患者1!AN28&lt;&gt;TRUE,患者1!H28,"")</f>
        <v/>
      </c>
      <c r="I28" s="97"/>
      <c r="J28" s="98"/>
      <c r="K28" s="99"/>
      <c r="L28" s="99"/>
      <c r="M28" s="99"/>
      <c r="N28" s="100"/>
      <c r="O28" s="98"/>
      <c r="P28" s="100"/>
      <c r="Q28" s="63"/>
      <c r="R28" s="63"/>
      <c r="S28" s="63"/>
      <c r="T28" s="63"/>
      <c r="U28" s="63"/>
      <c r="V28" s="63"/>
      <c r="W28" s="63"/>
      <c r="X28" s="63"/>
      <c r="Y28" s="63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 t="b">
        <f t="shared" si="4"/>
        <v>0</v>
      </c>
      <c r="AO28" s="67" t="b">
        <f t="shared" si="5"/>
        <v>0</v>
      </c>
      <c r="AR28" s="67" t="b">
        <f t="shared" si="3"/>
        <v>0</v>
      </c>
      <c r="AU28" s="39" t="b">
        <f>患者1!AU28</f>
        <v>0</v>
      </c>
      <c r="AV28" s="39" t="b">
        <f>患者1!AV28</f>
        <v>0</v>
      </c>
      <c r="AW28" s="67" t="str">
        <f t="shared" si="6"/>
        <v/>
      </c>
      <c r="AY28" s="39"/>
      <c r="AZ28" s="39">
        <f t="shared" si="8"/>
        <v>1</v>
      </c>
      <c r="BA28" s="39">
        <f t="shared" si="8"/>
        <v>1</v>
      </c>
      <c r="BB28" s="39" t="s">
        <v>38</v>
      </c>
      <c r="BK28" s="67" t="s">
        <v>42</v>
      </c>
    </row>
    <row r="29" spans="1:63" s="67" customFormat="1" ht="22.5" customHeight="1" x14ac:dyDescent="0.15">
      <c r="A29" s="58">
        <v>16</v>
      </c>
      <c r="B29" s="48"/>
      <c r="C29" s="21" t="str">
        <f>IF(患者1!AN29&lt;&gt;TRUE,患者1!C29,"")</f>
        <v/>
      </c>
      <c r="D29" s="22" t="str">
        <f>IF(患者1!AN29&lt;&gt;TRUE,患者1!D29,"")</f>
        <v/>
      </c>
      <c r="E29" s="23" t="s">
        <v>35</v>
      </c>
      <c r="F29" s="24" t="str">
        <f>IF(患者1!AN29&lt;&gt;TRUE,患者1!F29,"")</f>
        <v/>
      </c>
      <c r="G29" s="25"/>
      <c r="H29" s="96" t="str">
        <f>IF(患者1!AN29&lt;&gt;TRUE,患者1!H29,"")</f>
        <v/>
      </c>
      <c r="I29" s="97"/>
      <c r="J29" s="98"/>
      <c r="K29" s="99"/>
      <c r="L29" s="99"/>
      <c r="M29" s="99"/>
      <c r="N29" s="100"/>
      <c r="O29" s="98"/>
      <c r="P29" s="100"/>
      <c r="Q29" s="63"/>
      <c r="R29" s="63"/>
      <c r="S29" s="63"/>
      <c r="T29" s="63"/>
      <c r="U29" s="63"/>
      <c r="V29" s="63"/>
      <c r="W29" s="63"/>
      <c r="X29" s="63"/>
      <c r="Y29" s="63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 t="b">
        <f t="shared" si="4"/>
        <v>0</v>
      </c>
      <c r="AO29" s="67" t="b">
        <f t="shared" si="5"/>
        <v>0</v>
      </c>
      <c r="AR29" s="67" t="b">
        <f t="shared" si="3"/>
        <v>0</v>
      </c>
      <c r="AU29" s="39" t="b">
        <f>患者1!AU29</f>
        <v>0</v>
      </c>
      <c r="AV29" s="39" t="b">
        <f>患者1!AV29</f>
        <v>0</v>
      </c>
      <c r="AW29" s="67" t="str">
        <f t="shared" si="6"/>
        <v/>
      </c>
      <c r="AY29" s="39"/>
      <c r="AZ29" s="39">
        <f t="shared" si="8"/>
        <v>1</v>
      </c>
      <c r="BA29" s="39">
        <f t="shared" si="8"/>
        <v>1</v>
      </c>
      <c r="BB29" s="39" t="s">
        <v>38</v>
      </c>
      <c r="BK29" s="67" t="s">
        <v>42</v>
      </c>
    </row>
    <row r="30" spans="1:63" s="67" customFormat="1" ht="22.5" customHeight="1" x14ac:dyDescent="0.15">
      <c r="A30" s="58">
        <v>17</v>
      </c>
      <c r="B30" s="48"/>
      <c r="C30" s="21" t="str">
        <f>IF(患者1!AN30&lt;&gt;TRUE,患者1!C30,"")</f>
        <v/>
      </c>
      <c r="D30" s="22" t="str">
        <f>IF(患者1!AN30&lt;&gt;TRUE,患者1!D30,"")</f>
        <v/>
      </c>
      <c r="E30" s="23" t="s">
        <v>35</v>
      </c>
      <c r="F30" s="24" t="str">
        <f>IF(患者1!AN30&lt;&gt;TRUE,患者1!F30,"")</f>
        <v/>
      </c>
      <c r="G30" s="25"/>
      <c r="H30" s="96" t="str">
        <f>IF(患者1!AN30&lt;&gt;TRUE,患者1!H30,"")</f>
        <v/>
      </c>
      <c r="I30" s="97"/>
      <c r="J30" s="98"/>
      <c r="K30" s="99"/>
      <c r="L30" s="99"/>
      <c r="M30" s="99"/>
      <c r="N30" s="100"/>
      <c r="O30" s="98"/>
      <c r="P30" s="100"/>
      <c r="Q30" s="63"/>
      <c r="R30" s="63"/>
      <c r="S30" s="63"/>
      <c r="T30" s="63"/>
      <c r="U30" s="63"/>
      <c r="V30" s="63"/>
      <c r="W30" s="63"/>
      <c r="X30" s="63"/>
      <c r="Y30" s="63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 t="b">
        <f t="shared" si="4"/>
        <v>0</v>
      </c>
      <c r="AO30" s="67" t="b">
        <f t="shared" si="5"/>
        <v>0</v>
      </c>
      <c r="AR30" s="67" t="b">
        <f t="shared" si="3"/>
        <v>0</v>
      </c>
      <c r="AU30" s="39" t="b">
        <f>患者1!AU30</f>
        <v>0</v>
      </c>
      <c r="AV30" s="39" t="b">
        <f>患者1!AV30</f>
        <v>0</v>
      </c>
      <c r="AW30" s="67" t="str">
        <f t="shared" si="6"/>
        <v/>
      </c>
      <c r="AY30" s="39"/>
      <c r="AZ30" s="39">
        <f t="shared" si="8"/>
        <v>1</v>
      </c>
      <c r="BA30" s="39">
        <f t="shared" si="8"/>
        <v>1</v>
      </c>
      <c r="BB30" s="39" t="s">
        <v>38</v>
      </c>
      <c r="BK30" s="67" t="s">
        <v>42</v>
      </c>
    </row>
    <row r="31" spans="1:63" s="67" customFormat="1" ht="22.5" customHeight="1" x14ac:dyDescent="0.15">
      <c r="A31" s="58">
        <v>18</v>
      </c>
      <c r="B31" s="48"/>
      <c r="C31" s="21" t="str">
        <f>IF(患者1!AN31&lt;&gt;TRUE,患者1!C31,"")</f>
        <v/>
      </c>
      <c r="D31" s="22" t="str">
        <f>IF(患者1!AN31&lt;&gt;TRUE,患者1!D31,"")</f>
        <v/>
      </c>
      <c r="E31" s="23" t="s">
        <v>35</v>
      </c>
      <c r="F31" s="24" t="str">
        <f>IF(患者1!AN31&lt;&gt;TRUE,患者1!F31,"")</f>
        <v/>
      </c>
      <c r="G31" s="25"/>
      <c r="H31" s="96" t="str">
        <f>IF(患者1!AN31&lt;&gt;TRUE,患者1!H31,"")</f>
        <v/>
      </c>
      <c r="I31" s="97"/>
      <c r="J31" s="98"/>
      <c r="K31" s="99"/>
      <c r="L31" s="99"/>
      <c r="M31" s="99"/>
      <c r="N31" s="100"/>
      <c r="O31" s="98"/>
      <c r="P31" s="100"/>
      <c r="Q31" s="63"/>
      <c r="R31" s="63"/>
      <c r="S31" s="63"/>
      <c r="T31" s="63"/>
      <c r="U31" s="63"/>
      <c r="V31" s="63"/>
      <c r="W31" s="63"/>
      <c r="X31" s="63"/>
      <c r="Y31" s="63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 t="b">
        <f t="shared" si="4"/>
        <v>0</v>
      </c>
      <c r="AO31" s="67" t="b">
        <f t="shared" si="5"/>
        <v>0</v>
      </c>
      <c r="AR31" s="67" t="b">
        <f t="shared" si="3"/>
        <v>0</v>
      </c>
      <c r="AU31" s="39" t="b">
        <f>患者1!AU31</f>
        <v>0</v>
      </c>
      <c r="AV31" s="39" t="b">
        <f>患者1!AV31</f>
        <v>0</v>
      </c>
      <c r="AW31" s="67" t="str">
        <f t="shared" si="6"/>
        <v/>
      </c>
      <c r="AY31" s="39"/>
      <c r="AZ31" s="39">
        <f t="shared" si="8"/>
        <v>1</v>
      </c>
      <c r="BA31" s="39">
        <f t="shared" si="8"/>
        <v>1</v>
      </c>
      <c r="BB31" s="39" t="s">
        <v>38</v>
      </c>
      <c r="BK31" s="67" t="s">
        <v>42</v>
      </c>
    </row>
    <row r="32" spans="1:63" s="67" customFormat="1" ht="22.5" customHeight="1" x14ac:dyDescent="0.15">
      <c r="A32" s="58">
        <v>19</v>
      </c>
      <c r="B32" s="48"/>
      <c r="C32" s="21" t="str">
        <f>IF(患者1!AN32&lt;&gt;TRUE,患者1!C32,"")</f>
        <v/>
      </c>
      <c r="D32" s="22" t="str">
        <f>IF(患者1!AN32&lt;&gt;TRUE,患者1!D32,"")</f>
        <v/>
      </c>
      <c r="E32" s="23" t="s">
        <v>35</v>
      </c>
      <c r="F32" s="24" t="str">
        <f>IF(患者1!AN32&lt;&gt;TRUE,患者1!F32,"")</f>
        <v/>
      </c>
      <c r="G32" s="25"/>
      <c r="H32" s="96" t="str">
        <f>IF(患者1!AN32&lt;&gt;TRUE,患者1!H32,"")</f>
        <v/>
      </c>
      <c r="I32" s="97"/>
      <c r="J32" s="98"/>
      <c r="K32" s="99"/>
      <c r="L32" s="99"/>
      <c r="M32" s="99"/>
      <c r="N32" s="100"/>
      <c r="O32" s="98"/>
      <c r="P32" s="100"/>
      <c r="Q32" s="63"/>
      <c r="R32" s="63"/>
      <c r="S32" s="63"/>
      <c r="T32" s="63"/>
      <c r="U32" s="63"/>
      <c r="V32" s="63"/>
      <c r="W32" s="63"/>
      <c r="X32" s="63"/>
      <c r="Y32" s="63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 t="b">
        <f t="shared" si="4"/>
        <v>0</v>
      </c>
      <c r="AO32" s="67" t="b">
        <f t="shared" si="5"/>
        <v>0</v>
      </c>
      <c r="AR32" s="67" t="b">
        <f t="shared" si="3"/>
        <v>0</v>
      </c>
      <c r="AU32" s="39" t="b">
        <f>患者1!AU32</f>
        <v>0</v>
      </c>
      <c r="AV32" s="39" t="b">
        <f>患者1!AV32</f>
        <v>0</v>
      </c>
      <c r="AW32" s="67" t="str">
        <f t="shared" si="6"/>
        <v/>
      </c>
      <c r="AY32" s="39"/>
      <c r="AZ32" s="39">
        <f t="shared" si="8"/>
        <v>1</v>
      </c>
      <c r="BA32" s="39">
        <f t="shared" si="8"/>
        <v>1</v>
      </c>
      <c r="BB32" s="39" t="s">
        <v>38</v>
      </c>
      <c r="BK32" s="67" t="s">
        <v>42</v>
      </c>
    </row>
    <row r="33" spans="1:63" ht="22.5" customHeight="1" x14ac:dyDescent="0.15">
      <c r="A33" s="58">
        <v>20</v>
      </c>
      <c r="B33" s="48"/>
      <c r="C33" s="21" t="str">
        <f>IF(患者1!AN33&lt;&gt;TRUE,患者1!C33,"")</f>
        <v/>
      </c>
      <c r="D33" s="22" t="str">
        <f>IF(患者1!AN33&lt;&gt;TRUE,患者1!D33,"")</f>
        <v/>
      </c>
      <c r="E33" s="23" t="s">
        <v>35</v>
      </c>
      <c r="F33" s="24" t="str">
        <f>IF(患者1!AN33&lt;&gt;TRUE,患者1!F33,"")</f>
        <v/>
      </c>
      <c r="G33" s="25"/>
      <c r="H33" s="96" t="str">
        <f>IF(患者1!AN33&lt;&gt;TRUE,患者1!H33,"")</f>
        <v/>
      </c>
      <c r="I33" s="97"/>
      <c r="J33" s="98"/>
      <c r="K33" s="99"/>
      <c r="L33" s="99"/>
      <c r="M33" s="99"/>
      <c r="N33" s="100"/>
      <c r="O33" s="98"/>
      <c r="P33" s="100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 t="b">
        <f t="shared" si="4"/>
        <v>0</v>
      </c>
      <c r="AO33" s="67" t="b">
        <f t="shared" si="5"/>
        <v>0</v>
      </c>
      <c r="AR33" s="67" t="b">
        <f t="shared" si="3"/>
        <v>0</v>
      </c>
      <c r="AU33" s="39" t="b">
        <f>患者1!AU33</f>
        <v>0</v>
      </c>
      <c r="AV33" s="39" t="b">
        <f>患者1!AV33</f>
        <v>0</v>
      </c>
      <c r="AW33" s="67" t="str">
        <f t="shared" si="6"/>
        <v/>
      </c>
      <c r="AY33" s="39"/>
      <c r="AZ33" s="39">
        <f t="shared" si="8"/>
        <v>1</v>
      </c>
      <c r="BA33" s="39">
        <f t="shared" si="8"/>
        <v>1</v>
      </c>
      <c r="BK33" s="67" t="s">
        <v>42</v>
      </c>
    </row>
    <row r="34" spans="1:63" ht="30" customHeight="1" x14ac:dyDescent="0.15">
      <c r="C34" s="65" t="s">
        <v>18</v>
      </c>
      <c r="D34" s="52">
        <f>患者1!D34</f>
        <v>0</v>
      </c>
      <c r="E34" s="52" t="s">
        <v>19</v>
      </c>
      <c r="AD34" s="39"/>
      <c r="AE34" s="39"/>
      <c r="AF34" s="39"/>
      <c r="AG34" s="39"/>
      <c r="AH34" s="39"/>
      <c r="AI34" s="39"/>
      <c r="AN34" s="39"/>
      <c r="BK34" s="67" t="s">
        <v>42</v>
      </c>
    </row>
    <row r="35" spans="1:63" ht="27.75" customHeight="1" x14ac:dyDescent="0.15">
      <c r="H35" s="53" t="s">
        <v>20</v>
      </c>
      <c r="I35" s="26">
        <f>患者1!I35</f>
        <v>0</v>
      </c>
      <c r="J35" s="54" t="s">
        <v>21</v>
      </c>
      <c r="Z35" s="101" t="str">
        <f>AF39</f>
        <v/>
      </c>
      <c r="AA35" s="101"/>
      <c r="AB35" s="101"/>
      <c r="AC35" s="101"/>
      <c r="AD35" s="39"/>
      <c r="AE35" s="39"/>
      <c r="AF35" s="39"/>
      <c r="AG35" s="39"/>
      <c r="AH35" s="39"/>
      <c r="AI35" s="39"/>
      <c r="AN35" s="39"/>
      <c r="BK35" s="67" t="s">
        <v>42</v>
      </c>
    </row>
    <row r="36" spans="1:63" x14ac:dyDescent="0.15">
      <c r="R36" s="55"/>
      <c r="Z36" s="101"/>
      <c r="AA36" s="101"/>
      <c r="AB36" s="101"/>
      <c r="AC36" s="101"/>
      <c r="AD36" s="39"/>
      <c r="AE36" s="39"/>
      <c r="AF36" s="39"/>
      <c r="AG36" s="39"/>
      <c r="AH36" s="39"/>
      <c r="AI36" s="39"/>
      <c r="AN36" s="39"/>
      <c r="BK36" s="67" t="s">
        <v>42</v>
      </c>
    </row>
    <row r="37" spans="1:63" ht="13.5" customHeight="1" x14ac:dyDescent="0.15">
      <c r="R37" s="55"/>
      <c r="Z37" s="101"/>
      <c r="AA37" s="101"/>
      <c r="AB37" s="101"/>
      <c r="AC37" s="101"/>
      <c r="AD37" s="39"/>
      <c r="AE37" s="39"/>
      <c r="AF37" s="39" t="str">
        <f>AF2&amp;CHAR(10) &amp; AF3&amp;CHAR(10) &amp; AF4&amp;CHAR(10) &amp; AF5&amp;CHAR(10) &amp; AF6&amp;CHAR(10) &amp; AF9&amp;CHAR(10) &amp; AF10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</v>
      </c>
      <c r="AG37" s="39"/>
      <c r="AH37" s="39"/>
      <c r="AI37" s="39"/>
      <c r="AN37" s="39"/>
      <c r="BK37" s="67" t="s">
        <v>42</v>
      </c>
    </row>
    <row r="38" spans="1:63" ht="13.5" customHeight="1" x14ac:dyDescent="0.15">
      <c r="R38" s="55"/>
      <c r="Z38" s="101"/>
      <c r="AA38" s="101"/>
      <c r="AB38" s="101"/>
      <c r="AC38" s="101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Y38" s="39"/>
      <c r="AZ38" s="39"/>
      <c r="BA38" s="39"/>
      <c r="BB38" s="39"/>
      <c r="BC38" s="39"/>
      <c r="BD38" s="39"/>
      <c r="BE38" s="39"/>
      <c r="BG38" s="39"/>
      <c r="BH38" s="39"/>
      <c r="BI38" s="39"/>
      <c r="BJ38" s="39"/>
      <c r="BK38" s="67" t="s">
        <v>42</v>
      </c>
    </row>
    <row r="39" spans="1:63" ht="13.5" customHeight="1" x14ac:dyDescent="0.15">
      <c r="R39" s="55"/>
      <c r="Z39" s="101"/>
      <c r="AA39" s="101"/>
      <c r="AB39" s="101"/>
      <c r="AC39" s="101"/>
      <c r="AD39" s="39"/>
      <c r="AE39" s="39"/>
      <c r="AF39" s="39" t="str">
        <f>患者1!AF39</f>
        <v/>
      </c>
      <c r="AG39" s="39" t="str">
        <f>患者1!AG39</f>
        <v/>
      </c>
      <c r="AH39" s="39" t="str">
        <f>患者1!AH39</f>
        <v/>
      </c>
      <c r="AI39" s="39" t="str">
        <f>患者1!AI39</f>
        <v/>
      </c>
      <c r="AN39" s="39"/>
      <c r="AY39" s="39"/>
      <c r="AZ39" s="39"/>
      <c r="BA39" s="39"/>
      <c r="BB39" s="39"/>
      <c r="BC39" s="39"/>
      <c r="BD39" s="39"/>
      <c r="BE39" s="39"/>
      <c r="BG39" s="39"/>
      <c r="BH39" s="39"/>
      <c r="BI39" s="39"/>
      <c r="BJ39" s="39"/>
      <c r="BK39" s="67" t="s">
        <v>42</v>
      </c>
    </row>
    <row r="40" spans="1:63" ht="13.5" customHeight="1" x14ac:dyDescent="0.15">
      <c r="R40" s="55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Y40" s="39"/>
      <c r="AZ40" s="39"/>
      <c r="BA40" s="39"/>
      <c r="BB40" s="39"/>
      <c r="BC40" s="39"/>
      <c r="BD40" s="39"/>
      <c r="BE40" s="39"/>
      <c r="BG40" s="39"/>
      <c r="BH40" s="39"/>
      <c r="BI40" s="39"/>
      <c r="BJ40" s="39"/>
      <c r="BK40" s="67" t="s">
        <v>42</v>
      </c>
    </row>
    <row r="41" spans="1:63" ht="13.5" customHeight="1" x14ac:dyDescent="0.15">
      <c r="R41" s="55"/>
      <c r="AA41" s="39"/>
      <c r="AD41" s="39"/>
      <c r="AE41" s="39"/>
      <c r="AF41" s="39" t="str">
        <f>AF12&amp;AF39</f>
        <v>※「患者氏名（同一建物居住者）」　</v>
      </c>
      <c r="AG41" s="39" t="str">
        <f t="shared" ref="AG41:AI41" si="9">AG12&amp;AG39</f>
        <v>※「診療時間（開始時刻及び終了時間）」　</v>
      </c>
      <c r="AH41" s="39" t="str">
        <f t="shared" si="9"/>
        <v>※「診療場所」　</v>
      </c>
      <c r="AI41" s="39" t="str">
        <f t="shared" si="9"/>
        <v>※「在宅訪問診療料２、往診料」　</v>
      </c>
      <c r="AN41" s="39"/>
      <c r="AY41" s="39"/>
      <c r="AZ41" s="39"/>
      <c r="BA41" s="39"/>
      <c r="BB41" s="39"/>
      <c r="BC41" s="39"/>
      <c r="BD41" s="39"/>
      <c r="BE41" s="39"/>
      <c r="BG41" s="39"/>
      <c r="BH41" s="39"/>
      <c r="BI41" s="39"/>
      <c r="BJ41" s="39"/>
      <c r="BK41" s="67" t="s">
        <v>42</v>
      </c>
    </row>
    <row r="42" spans="1:63" ht="13.5" customHeight="1" x14ac:dyDescent="0.15">
      <c r="R42" s="55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Y42" s="39"/>
      <c r="AZ42" s="39"/>
      <c r="BA42" s="39"/>
      <c r="BB42" s="39"/>
      <c r="BC42" s="39"/>
      <c r="BD42" s="39"/>
      <c r="BE42" s="39"/>
      <c r="BG42" s="39"/>
      <c r="BH42" s="39"/>
      <c r="BI42" s="39"/>
      <c r="BJ42" s="39"/>
      <c r="BK42" s="67" t="s">
        <v>42</v>
      </c>
    </row>
    <row r="43" spans="1:63" ht="13.5" customHeight="1" x14ac:dyDescent="0.15">
      <c r="R43" s="55"/>
      <c r="Z43" s="67" t="str">
        <f>"※「診療人数合計」　"&amp;D34&amp;"人　"</f>
        <v>※「診療人数合計」　0人　</v>
      </c>
      <c r="AA43" s="67" t="str">
        <f>"※「主治医氏名」　"&amp;I35&amp;"　"</f>
        <v>※「主治医氏名」　0　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Y43" s="39"/>
      <c r="AZ43" s="39"/>
      <c r="BA43" s="39"/>
      <c r="BB43" s="39"/>
      <c r="BC43" s="39"/>
      <c r="BD43" s="39"/>
      <c r="BE43" s="39"/>
      <c r="BG43" s="39"/>
      <c r="BH43" s="39"/>
      <c r="BI43" s="39"/>
      <c r="BJ43" s="39"/>
      <c r="BK43" s="67" t="s">
        <v>42</v>
      </c>
    </row>
    <row r="44" spans="1:63" ht="13.5" customHeight="1" x14ac:dyDescent="0.15">
      <c r="R44" s="55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Y44" s="39"/>
      <c r="AZ44" s="39"/>
      <c r="BA44" s="39"/>
      <c r="BB44" s="39"/>
      <c r="BC44" s="39"/>
      <c r="BD44" s="39"/>
      <c r="BE44" s="39"/>
      <c r="BG44" s="39"/>
      <c r="BH44" s="39"/>
      <c r="BI44" s="39"/>
      <c r="BJ44" s="39"/>
      <c r="BK44" s="67" t="s">
        <v>42</v>
      </c>
    </row>
    <row r="45" spans="1:63" ht="13.5" customHeight="1" x14ac:dyDescent="0.15">
      <c r="R45" s="55"/>
      <c r="Z45" s="67" t="str">
        <f>Z43&amp;CHAR(10) &amp; AA43</f>
        <v>※「診療人数合計」　0人　
※「主治医氏名」　0　</v>
      </c>
      <c r="AA45" s="39"/>
      <c r="AB45" s="39"/>
      <c r="AC45" s="39"/>
      <c r="AD45" s="39"/>
      <c r="AE45" s="39"/>
      <c r="AF45" s="39" t="str">
        <f>DBCS(Z45)</f>
        <v>※「診療人数合計」　０人　
※「主治医氏名」　０　</v>
      </c>
      <c r="AG45" s="39"/>
      <c r="AH45" s="39"/>
      <c r="AI45" s="39"/>
      <c r="AJ45" s="39"/>
      <c r="AK45" s="39"/>
      <c r="AL45" s="39"/>
      <c r="AM45" s="39"/>
      <c r="AN45" s="39"/>
      <c r="AY45" s="39"/>
      <c r="AZ45" s="39"/>
      <c r="BA45" s="39"/>
      <c r="BB45" s="39"/>
      <c r="BC45" s="39"/>
      <c r="BD45" s="39"/>
      <c r="BE45" s="39"/>
      <c r="BG45" s="39"/>
      <c r="BH45" s="39"/>
      <c r="BI45" s="39"/>
      <c r="BJ45" s="39"/>
      <c r="BK45" s="67" t="s">
        <v>42</v>
      </c>
    </row>
    <row r="46" spans="1:63" ht="13.5" customHeight="1" x14ac:dyDescent="0.15">
      <c r="R46" s="55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Y46" s="39"/>
      <c r="AZ46" s="39"/>
      <c r="BA46" s="39"/>
      <c r="BB46" s="39"/>
      <c r="BC46" s="39"/>
      <c r="BD46" s="39"/>
      <c r="BE46" s="39"/>
      <c r="BG46" s="39"/>
      <c r="BH46" s="39"/>
      <c r="BI46" s="39"/>
      <c r="BJ46" s="39"/>
      <c r="BK46" s="67" t="s">
        <v>42</v>
      </c>
    </row>
    <row r="47" spans="1:63" ht="13.5" customHeight="1" x14ac:dyDescent="0.15">
      <c r="R47" s="55"/>
      <c r="Z47" s="39"/>
      <c r="AA47" s="39"/>
      <c r="AB47" s="39"/>
      <c r="AC47" s="39"/>
      <c r="AD47" s="39"/>
      <c r="AE47" s="39"/>
      <c r="AF47" s="39" t="str">
        <f>AF37&amp;CHAR(10) &amp;AF41&amp;CHAR(10) &amp;AG41&amp;CHAR(10) &amp;AH41&amp;CHAR(10) &amp;AI41&amp;CHAR(10) &amp;AF45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AG47" s="39"/>
      <c r="AH47" s="39"/>
      <c r="AI47" s="39"/>
      <c r="AJ47" s="39"/>
      <c r="AK47" s="39"/>
      <c r="AL47" s="39"/>
      <c r="AM47" s="39"/>
      <c r="AN47" s="39"/>
      <c r="AY47" s="39"/>
      <c r="AZ47" s="39"/>
      <c r="BA47" s="39"/>
      <c r="BB47" s="39"/>
      <c r="BC47" s="39"/>
      <c r="BD47" s="39"/>
      <c r="BE47" s="39"/>
      <c r="BG47" s="39"/>
      <c r="BH47" s="39"/>
      <c r="BI47" s="39"/>
      <c r="BJ47" s="39"/>
      <c r="BK47" s="67" t="s">
        <v>42</v>
      </c>
    </row>
    <row r="48" spans="1:63" ht="13.5" customHeight="1" x14ac:dyDescent="0.15">
      <c r="R48" s="55"/>
      <c r="AY48" s="39"/>
      <c r="AZ48" s="39"/>
      <c r="BA48" s="39"/>
      <c r="BB48" s="39"/>
      <c r="BC48" s="39"/>
      <c r="BD48" s="39"/>
      <c r="BE48" s="39"/>
      <c r="BG48" s="39"/>
      <c r="BH48" s="39"/>
      <c r="BI48" s="39"/>
      <c r="BJ48" s="39"/>
      <c r="BK48" s="39"/>
    </row>
    <row r="49" spans="18:63" ht="13.5" customHeight="1" x14ac:dyDescent="0.15">
      <c r="R49" s="55"/>
      <c r="AY49" s="39"/>
      <c r="AZ49" s="39"/>
      <c r="BA49" s="39"/>
      <c r="BB49" s="39"/>
      <c r="BC49" s="39"/>
      <c r="BD49" s="39"/>
      <c r="BE49" s="39"/>
      <c r="BG49" s="39"/>
      <c r="BH49" s="39"/>
      <c r="BI49" s="39"/>
      <c r="BJ49" s="39"/>
      <c r="BK49" s="39"/>
    </row>
    <row r="50" spans="18:63" ht="13.5" customHeight="1" x14ac:dyDescent="0.15">
      <c r="R50" s="55"/>
      <c r="AY50" s="39"/>
      <c r="AZ50" s="39"/>
      <c r="BA50" s="39"/>
      <c r="BB50" s="39"/>
      <c r="BC50" s="39"/>
      <c r="BD50" s="39"/>
      <c r="BE50" s="39"/>
      <c r="BG50" s="39"/>
      <c r="BH50" s="39"/>
      <c r="BI50" s="39"/>
      <c r="BJ50" s="39"/>
      <c r="BK50" s="39"/>
    </row>
    <row r="51" spans="18:63" x14ac:dyDescent="0.15">
      <c r="R51" s="55"/>
    </row>
    <row r="52" spans="18:63" x14ac:dyDescent="0.15">
      <c r="R52" s="55"/>
    </row>
    <row r="53" spans="18:63" x14ac:dyDescent="0.15">
      <c r="R53" s="55"/>
    </row>
    <row r="54" spans="18:63" x14ac:dyDescent="0.15">
      <c r="R54" s="55"/>
    </row>
    <row r="55" spans="18:63" x14ac:dyDescent="0.15">
      <c r="R55" s="55"/>
    </row>
    <row r="56" spans="18:63" x14ac:dyDescent="0.15">
      <c r="R56" s="55"/>
    </row>
    <row r="57" spans="18:63" x14ac:dyDescent="0.15">
      <c r="R57" s="55"/>
    </row>
    <row r="58" spans="18:63" x14ac:dyDescent="0.15">
      <c r="R58" s="55"/>
    </row>
  </sheetData>
  <sheetProtection sheet="1" objects="1" scenarios="1"/>
  <mergeCells count="76">
    <mergeCell ref="H33:I33"/>
    <mergeCell ref="J33:N33"/>
    <mergeCell ref="O33:P33"/>
    <mergeCell ref="Z35:AC39"/>
    <mergeCell ref="H31:I31"/>
    <mergeCell ref="J31:N31"/>
    <mergeCell ref="O31:P31"/>
    <mergeCell ref="H32:I32"/>
    <mergeCell ref="J32:N32"/>
    <mergeCell ref="O32:P32"/>
    <mergeCell ref="H29:I29"/>
    <mergeCell ref="J29:N29"/>
    <mergeCell ref="O29:P29"/>
    <mergeCell ref="H30:I30"/>
    <mergeCell ref="J30:N30"/>
    <mergeCell ref="O30:P30"/>
    <mergeCell ref="H27:I27"/>
    <mergeCell ref="J27:N27"/>
    <mergeCell ref="O27:P27"/>
    <mergeCell ref="H28:I28"/>
    <mergeCell ref="J28:N28"/>
    <mergeCell ref="O28:P28"/>
    <mergeCell ref="H25:I25"/>
    <mergeCell ref="J25:N25"/>
    <mergeCell ref="O25:P25"/>
    <mergeCell ref="H26:I26"/>
    <mergeCell ref="J26:N26"/>
    <mergeCell ref="O26:P26"/>
    <mergeCell ref="H23:I23"/>
    <mergeCell ref="J23:N23"/>
    <mergeCell ref="O23:P23"/>
    <mergeCell ref="H24:I24"/>
    <mergeCell ref="J24:N24"/>
    <mergeCell ref="O24:P24"/>
    <mergeCell ref="H21:I21"/>
    <mergeCell ref="J21:N21"/>
    <mergeCell ref="O21:P21"/>
    <mergeCell ref="H22:I22"/>
    <mergeCell ref="J22:N22"/>
    <mergeCell ref="O22:P22"/>
    <mergeCell ref="H19:I19"/>
    <mergeCell ref="J19:N19"/>
    <mergeCell ref="O19:P19"/>
    <mergeCell ref="H20:I20"/>
    <mergeCell ref="J20:N20"/>
    <mergeCell ref="O20:P20"/>
    <mergeCell ref="H17:I17"/>
    <mergeCell ref="J17:N17"/>
    <mergeCell ref="O17:P17"/>
    <mergeCell ref="H18:I18"/>
    <mergeCell ref="J18:N18"/>
    <mergeCell ref="O18:P18"/>
    <mergeCell ref="H15:I15"/>
    <mergeCell ref="J15:N15"/>
    <mergeCell ref="O15:P15"/>
    <mergeCell ref="H16:I16"/>
    <mergeCell ref="J16:N16"/>
    <mergeCell ref="O16:P16"/>
    <mergeCell ref="H12:I13"/>
    <mergeCell ref="J12:N12"/>
    <mergeCell ref="O12:P13"/>
    <mergeCell ref="D13:F13"/>
    <mergeCell ref="J13:N13"/>
    <mergeCell ref="H14:I14"/>
    <mergeCell ref="J14:N14"/>
    <mergeCell ref="O14:P14"/>
    <mergeCell ref="C2:P2"/>
    <mergeCell ref="D3:H3"/>
    <mergeCell ref="R3:R19"/>
    <mergeCell ref="E4:G4"/>
    <mergeCell ref="I4:P4"/>
    <mergeCell ref="E5:P5"/>
    <mergeCell ref="D6:P6"/>
    <mergeCell ref="C9:P9"/>
    <mergeCell ref="C12:C13"/>
    <mergeCell ref="D12:F1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13</xdr:row>
                    <xdr:rowOff>38100</xdr:rowOff>
                  </from>
                  <to>
                    <xdr:col>15</xdr:col>
                    <xdr:colOff>95250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Option Button 3">
              <controlPr defaultSize="0" autoFill="0" autoLine="0" autoPict="0">
                <anchor moveWithCells="1">
                  <from>
                    <xdr:col>4</xdr:col>
                    <xdr:colOff>85725</xdr:colOff>
                    <xdr:row>3</xdr:row>
                    <xdr:rowOff>66675</xdr:rowOff>
                  </from>
                  <to>
                    <xdr:col>7</xdr:col>
                    <xdr:colOff>9525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7" name="Option Button 4">
              <controlPr defaultSize="0" autoFill="0" autoLine="0" autoPict="0">
                <anchor moveWithCells="1">
                  <from>
                    <xdr:col>5</xdr:col>
                    <xdr:colOff>352425</xdr:colOff>
                    <xdr:row>3</xdr:row>
                    <xdr:rowOff>66675</xdr:rowOff>
                  </from>
                  <to>
                    <xdr:col>7</xdr:col>
                    <xdr:colOff>523875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8" name="Option Button 5">
              <controlPr defaultSize="0" autoFill="0" autoLine="0" autoPict="0">
                <anchor moveWithCells="1">
                  <from>
                    <xdr:col>7</xdr:col>
                    <xdr:colOff>714375</xdr:colOff>
                    <xdr:row>3</xdr:row>
                    <xdr:rowOff>66675</xdr:rowOff>
                  </from>
                  <to>
                    <xdr:col>8</xdr:col>
                    <xdr:colOff>695325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9" name="Option Button 6">
              <controlPr defaultSize="0" autoFill="0" autoLine="0" autoPict="0">
                <anchor moveWithCells="1">
                  <from>
                    <xdr:col>8</xdr:col>
                    <xdr:colOff>371475</xdr:colOff>
                    <xdr:row>3</xdr:row>
                    <xdr:rowOff>66675</xdr:rowOff>
                  </from>
                  <to>
                    <xdr:col>8</xdr:col>
                    <xdr:colOff>1209675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1" r:id="rId10" name="Option Button 7">
              <controlPr defaultSize="0" autoFill="0" autoLine="0" autoPict="0">
                <anchor moveWithCells="1">
                  <from>
                    <xdr:col>8</xdr:col>
                    <xdr:colOff>885825</xdr:colOff>
                    <xdr:row>3</xdr:row>
                    <xdr:rowOff>66675</xdr:rowOff>
                  </from>
                  <to>
                    <xdr:col>8</xdr:col>
                    <xdr:colOff>1724025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2" r:id="rId11" name="Option Button 8">
              <controlPr defaultSize="0" autoFill="0" autoLine="0" autoPict="0">
                <anchor moveWithCells="1">
                  <from>
                    <xdr:col>8</xdr:col>
                    <xdr:colOff>1400175</xdr:colOff>
                    <xdr:row>3</xdr:row>
                    <xdr:rowOff>66675</xdr:rowOff>
                  </from>
                  <to>
                    <xdr:col>9</xdr:col>
                    <xdr:colOff>114300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3" r:id="rId12" name="Option Button 9">
              <controlPr defaultSize="0" autoFill="0" autoLine="0" autoPict="0">
                <anchor moveWithCells="1">
                  <from>
                    <xdr:col>8</xdr:col>
                    <xdr:colOff>1914525</xdr:colOff>
                    <xdr:row>3</xdr:row>
                    <xdr:rowOff>66675</xdr:rowOff>
                  </from>
                  <to>
                    <xdr:col>11</xdr:col>
                    <xdr:colOff>142875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4" r:id="rId13" name="Option Button 10">
              <controlPr defaultSize="0" autoFill="0" autoLine="0" autoPict="0">
                <anchor moveWithCells="1">
                  <from>
                    <xdr:col>10</xdr:col>
                    <xdr:colOff>57150</xdr:colOff>
                    <xdr:row>3</xdr:row>
                    <xdr:rowOff>66675</xdr:rowOff>
                  </from>
                  <to>
                    <xdr:col>13</xdr:col>
                    <xdr:colOff>152400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5" r:id="rId14" name="Group Box 11">
              <controlPr defaultSize="0" autoFill="0" autoPict="0">
                <anchor moveWithCells="1">
                  <from>
                    <xdr:col>2</xdr:col>
                    <xdr:colOff>1000125</xdr:colOff>
                    <xdr:row>2</xdr:row>
                    <xdr:rowOff>266700</xdr:rowOff>
                  </from>
                  <to>
                    <xdr:col>15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6" r:id="rId15" name="Option Button 12">
              <controlPr defaultSize="0" autoFill="0" autoLine="0" autoPict="0">
                <anchor moveWithCells="1">
                  <from>
                    <xdr:col>4</xdr:col>
                    <xdr:colOff>76200</xdr:colOff>
                    <xdr:row>4</xdr:row>
                    <xdr:rowOff>76200</xdr:rowOff>
                  </from>
                  <to>
                    <xdr:col>7</xdr:col>
                    <xdr:colOff>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7" r:id="rId16" name="Option Button 13">
              <controlPr defaultSize="0" autoFill="0" autoLine="0" autoPict="0">
                <anchor moveWithCells="1">
                  <from>
                    <xdr:col>5</xdr:col>
                    <xdr:colOff>342900</xdr:colOff>
                    <xdr:row>4</xdr:row>
                    <xdr:rowOff>76200</xdr:rowOff>
                  </from>
                  <to>
                    <xdr:col>7</xdr:col>
                    <xdr:colOff>514350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8" r:id="rId17" name="Option Button 14">
              <controlPr defaultSize="0" autoFill="0" autoLine="0" autoPict="0">
                <anchor moveWithCells="1">
                  <from>
                    <xdr:col>7</xdr:col>
                    <xdr:colOff>190500</xdr:colOff>
                    <xdr:row>4</xdr:row>
                    <xdr:rowOff>76200</xdr:rowOff>
                  </from>
                  <to>
                    <xdr:col>8</xdr:col>
                    <xdr:colOff>171450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9" r:id="rId18" name="Option Button 15">
              <controlPr defaultSize="0" autoFill="0" autoLine="0" autoPict="0">
                <anchor moveWithCells="1">
                  <from>
                    <xdr:col>7</xdr:col>
                    <xdr:colOff>704850</xdr:colOff>
                    <xdr:row>4</xdr:row>
                    <xdr:rowOff>76200</xdr:rowOff>
                  </from>
                  <to>
                    <xdr:col>8</xdr:col>
                    <xdr:colOff>685800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0" r:id="rId19" name="Option Button 16">
              <controlPr defaultSize="0" autoFill="0" autoLine="0" autoPict="0">
                <anchor moveWithCells="1">
                  <from>
                    <xdr:col>8</xdr:col>
                    <xdr:colOff>361950</xdr:colOff>
                    <xdr:row>4</xdr:row>
                    <xdr:rowOff>76200</xdr:rowOff>
                  </from>
                  <to>
                    <xdr:col>8</xdr:col>
                    <xdr:colOff>1200150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1" r:id="rId20" name="Option Button 17">
              <controlPr defaultSize="0" autoFill="0" autoLine="0" autoPict="0">
                <anchor moveWithCells="1">
                  <from>
                    <xdr:col>8</xdr:col>
                    <xdr:colOff>876300</xdr:colOff>
                    <xdr:row>4</xdr:row>
                    <xdr:rowOff>76200</xdr:rowOff>
                  </from>
                  <to>
                    <xdr:col>8</xdr:col>
                    <xdr:colOff>1714500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2" r:id="rId21" name="Option Button 18">
              <controlPr defaultSize="0" autoFill="0" autoLine="0" autoPict="0">
                <anchor moveWithCells="1">
                  <from>
                    <xdr:col>8</xdr:col>
                    <xdr:colOff>1390650</xdr:colOff>
                    <xdr:row>4</xdr:row>
                    <xdr:rowOff>76200</xdr:rowOff>
                  </from>
                  <to>
                    <xdr:col>9</xdr:col>
                    <xdr:colOff>104775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3" r:id="rId22" name="Option Button 19">
              <controlPr defaultSize="0" autoFill="0" autoLine="0" autoPict="0">
                <anchor moveWithCells="1">
                  <from>
                    <xdr:col>8</xdr:col>
                    <xdr:colOff>1905000</xdr:colOff>
                    <xdr:row>4</xdr:row>
                    <xdr:rowOff>76200</xdr:rowOff>
                  </from>
                  <to>
                    <xdr:col>11</xdr:col>
                    <xdr:colOff>133350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4" r:id="rId23" name="Option Button 20">
              <controlPr defaultSize="0" autoFill="0" autoLine="0" autoPict="0">
                <anchor moveWithCells="1">
                  <from>
                    <xdr:col>10</xdr:col>
                    <xdr:colOff>57150</xdr:colOff>
                    <xdr:row>4</xdr:row>
                    <xdr:rowOff>76200</xdr:rowOff>
                  </from>
                  <to>
                    <xdr:col>13</xdr:col>
                    <xdr:colOff>152400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5" r:id="rId24" name="Group Box 21">
              <controlPr defaultSize="0" autoFill="0" autoPict="0">
                <anchor moveWithCells="1">
                  <from>
                    <xdr:col>3</xdr:col>
                    <xdr:colOff>438150</xdr:colOff>
                    <xdr:row>4</xdr:row>
                    <xdr:rowOff>57150</xdr:rowOff>
                  </from>
                  <to>
                    <xdr:col>15</xdr:col>
                    <xdr:colOff>228600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6" r:id="rId25" name="Option Button 22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76200</xdr:rowOff>
                  </from>
                  <to>
                    <xdr:col>15</xdr:col>
                    <xdr:colOff>180975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7" r:id="rId26" name="Check Box 2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14</xdr:row>
                    <xdr:rowOff>28575</xdr:rowOff>
                  </from>
                  <to>
                    <xdr:col>12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8" r:id="rId27" name="Check Box 2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14</xdr:row>
                    <xdr:rowOff>38100</xdr:rowOff>
                  </from>
                  <to>
                    <xdr:col>15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9" r:id="rId28" name="Check Box 2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15</xdr:row>
                    <xdr:rowOff>28575</xdr:rowOff>
                  </from>
                  <to>
                    <xdr:col>12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0" r:id="rId29" name="Check Box 2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15</xdr:row>
                    <xdr:rowOff>38100</xdr:rowOff>
                  </from>
                  <to>
                    <xdr:col>15</xdr:col>
                    <xdr:colOff>95250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1" r:id="rId30" name="Check Box 2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16</xdr:row>
                    <xdr:rowOff>28575</xdr:rowOff>
                  </from>
                  <to>
                    <xdr:col>12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2" r:id="rId31" name="Check Box 2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16</xdr:row>
                    <xdr:rowOff>38100</xdr:rowOff>
                  </from>
                  <to>
                    <xdr:col>15</xdr:col>
                    <xdr:colOff>95250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3" r:id="rId32" name="Check Box 2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17</xdr:row>
                    <xdr:rowOff>28575</xdr:rowOff>
                  </from>
                  <to>
                    <xdr:col>12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4" r:id="rId33" name="Check Box 3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17</xdr:row>
                    <xdr:rowOff>38100</xdr:rowOff>
                  </from>
                  <to>
                    <xdr:col>15</xdr:col>
                    <xdr:colOff>95250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5" r:id="rId34" name="Check Box 3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18</xdr:row>
                    <xdr:rowOff>28575</xdr:rowOff>
                  </from>
                  <to>
                    <xdr:col>12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6" r:id="rId35" name="Check Box 3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18</xdr:row>
                    <xdr:rowOff>38100</xdr:rowOff>
                  </from>
                  <to>
                    <xdr:col>15</xdr:col>
                    <xdr:colOff>95250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7" r:id="rId36" name="Check Box 3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19</xdr:row>
                    <xdr:rowOff>28575</xdr:rowOff>
                  </from>
                  <to>
                    <xdr:col>12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8" r:id="rId37" name="Check Box 3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19</xdr:row>
                    <xdr:rowOff>38100</xdr:rowOff>
                  </from>
                  <to>
                    <xdr:col>15</xdr:col>
                    <xdr:colOff>95250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9" r:id="rId38" name="Check Box 3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20</xdr:row>
                    <xdr:rowOff>28575</xdr:rowOff>
                  </from>
                  <to>
                    <xdr:col>12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0" r:id="rId39" name="Check Box 3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20</xdr:row>
                    <xdr:rowOff>38100</xdr:rowOff>
                  </from>
                  <to>
                    <xdr:col>15</xdr:col>
                    <xdr:colOff>95250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1" r:id="rId40" name="Check Box 3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21</xdr:row>
                    <xdr:rowOff>28575</xdr:rowOff>
                  </from>
                  <to>
                    <xdr:col>12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2" r:id="rId41" name="Check Box 3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21</xdr:row>
                    <xdr:rowOff>38100</xdr:rowOff>
                  </from>
                  <to>
                    <xdr:col>15</xdr:col>
                    <xdr:colOff>95250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3" r:id="rId42" name="Check Box 3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22</xdr:row>
                    <xdr:rowOff>28575</xdr:rowOff>
                  </from>
                  <to>
                    <xdr:col>12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4" r:id="rId43" name="Check Box 4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22</xdr:row>
                    <xdr:rowOff>38100</xdr:rowOff>
                  </from>
                  <to>
                    <xdr:col>15</xdr:col>
                    <xdr:colOff>95250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5" r:id="rId44" name="Check Box 4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23</xdr:row>
                    <xdr:rowOff>28575</xdr:rowOff>
                  </from>
                  <to>
                    <xdr:col>12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6" r:id="rId45" name="Check Box 4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23</xdr:row>
                    <xdr:rowOff>38100</xdr:rowOff>
                  </from>
                  <to>
                    <xdr:col>15</xdr:col>
                    <xdr:colOff>95250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7" r:id="rId46" name="Check Box 4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24</xdr:row>
                    <xdr:rowOff>28575</xdr:rowOff>
                  </from>
                  <to>
                    <xdr:col>12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8" r:id="rId47" name="Check Box 4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24</xdr:row>
                    <xdr:rowOff>38100</xdr:rowOff>
                  </from>
                  <to>
                    <xdr:col>15</xdr:col>
                    <xdr:colOff>95250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9" r:id="rId48" name="Check Box 4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25</xdr:row>
                    <xdr:rowOff>28575</xdr:rowOff>
                  </from>
                  <to>
                    <xdr:col>12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0" r:id="rId49" name="Check Box 4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25</xdr:row>
                    <xdr:rowOff>38100</xdr:rowOff>
                  </from>
                  <to>
                    <xdr:col>15</xdr:col>
                    <xdr:colOff>95250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1" r:id="rId50" name="Check Box 4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26</xdr:row>
                    <xdr:rowOff>28575</xdr:rowOff>
                  </from>
                  <to>
                    <xdr:col>12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2" r:id="rId51" name="Check Box 4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26</xdr:row>
                    <xdr:rowOff>38100</xdr:rowOff>
                  </from>
                  <to>
                    <xdr:col>15</xdr:col>
                    <xdr:colOff>95250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3" r:id="rId52" name="Check Box 4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27</xdr:row>
                    <xdr:rowOff>28575</xdr:rowOff>
                  </from>
                  <to>
                    <xdr:col>12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4" r:id="rId53" name="Check Box 5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27</xdr:row>
                    <xdr:rowOff>38100</xdr:rowOff>
                  </from>
                  <to>
                    <xdr:col>15</xdr:col>
                    <xdr:colOff>95250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5" r:id="rId54" name="Check Box 5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28</xdr:row>
                    <xdr:rowOff>28575</xdr:rowOff>
                  </from>
                  <to>
                    <xdr:col>12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6" r:id="rId55" name="Check Box 5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28</xdr:row>
                    <xdr:rowOff>38100</xdr:rowOff>
                  </from>
                  <to>
                    <xdr:col>15</xdr:col>
                    <xdr:colOff>95250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7" r:id="rId56" name="Check Box 5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29</xdr:row>
                    <xdr:rowOff>28575</xdr:rowOff>
                  </from>
                  <to>
                    <xdr:col>12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8" r:id="rId57" name="Check Box 5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29</xdr:row>
                    <xdr:rowOff>38100</xdr:rowOff>
                  </from>
                  <to>
                    <xdr:col>15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9" r:id="rId58" name="Check Box 5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30</xdr:row>
                    <xdr:rowOff>28575</xdr:rowOff>
                  </from>
                  <to>
                    <xdr:col>12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9" name="Check Box 5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30</xdr:row>
                    <xdr:rowOff>38100</xdr:rowOff>
                  </from>
                  <to>
                    <xdr:col>15</xdr:col>
                    <xdr:colOff>95250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60" name="Check Box 5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31</xdr:row>
                    <xdr:rowOff>28575</xdr:rowOff>
                  </from>
                  <to>
                    <xdr:col>12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61" name="Check Box 5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31</xdr:row>
                    <xdr:rowOff>38100</xdr:rowOff>
                  </from>
                  <to>
                    <xdr:col>15</xdr:col>
                    <xdr:colOff>95250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62" name="Check Box 5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32</xdr:row>
                    <xdr:rowOff>28575</xdr:rowOff>
                  </from>
                  <to>
                    <xdr:col>12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63" name="Check Box 6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32</xdr:row>
                    <xdr:rowOff>38100</xdr:rowOff>
                  </from>
                  <to>
                    <xdr:col>15</xdr:col>
                    <xdr:colOff>95250</xdr:colOff>
                    <xdr:row>32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58"/>
  <sheetViews>
    <sheetView zoomScaleNormal="100" workbookViewId="0">
      <selection activeCell="D3" sqref="D3:H3"/>
    </sheetView>
  </sheetViews>
  <sheetFormatPr defaultRowHeight="13.5" x14ac:dyDescent="0.15"/>
  <cols>
    <col min="1" max="1" width="4.25" style="58" customWidth="1"/>
    <col min="2" max="2" width="2.375" style="63" customWidth="1"/>
    <col min="3" max="3" width="14.625" style="63" customWidth="1"/>
    <col min="4" max="4" width="7.75" style="63" customWidth="1"/>
    <col min="5" max="5" width="3.25" style="63" customWidth="1"/>
    <col min="6" max="6" width="7.75" style="63" customWidth="1"/>
    <col min="7" max="7" width="1" style="63" customWidth="1"/>
    <col min="8" max="8" width="11.25" style="63" customWidth="1"/>
    <col min="9" max="9" width="27.875" style="63" customWidth="1"/>
    <col min="10" max="10" width="3.125" style="63" customWidth="1"/>
    <col min="11" max="16" width="3.25" style="63" customWidth="1"/>
    <col min="17" max="17" width="3.75" style="63" customWidth="1"/>
    <col min="18" max="18" width="47.625" style="63" customWidth="1"/>
    <col min="19" max="19" width="2.375" style="63" customWidth="1"/>
    <col min="20" max="25" width="1.25" style="63" customWidth="1"/>
    <col min="26" max="62" width="1.25" style="67" customWidth="1"/>
    <col min="63" max="63" width="6.75" style="67" customWidth="1"/>
    <col min="64" max="68" width="6.75" style="63" customWidth="1"/>
    <col min="69" max="16384" width="9" style="63"/>
  </cols>
  <sheetData>
    <row r="1" spans="1:68" x14ac:dyDescent="0.15">
      <c r="B1" s="40" t="s">
        <v>0</v>
      </c>
      <c r="AU1" s="67" t="b">
        <v>1</v>
      </c>
    </row>
    <row r="2" spans="1:68" ht="28.5" customHeight="1" x14ac:dyDescent="0.15">
      <c r="C2" s="102" t="s">
        <v>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R2" s="42" t="s">
        <v>30</v>
      </c>
      <c r="Z2" s="67" t="s">
        <v>45</v>
      </c>
      <c r="AD2" s="39"/>
      <c r="AE2" s="39"/>
      <c r="AF2" s="39" t="str">
        <f>DBCS(Z2)</f>
        <v>※「訪問診療に関する記録書」</v>
      </c>
      <c r="AG2" s="39"/>
      <c r="AH2" s="39"/>
      <c r="AI2" s="39"/>
      <c r="AN2" s="39"/>
      <c r="BB2" s="67" t="s">
        <v>38</v>
      </c>
      <c r="BK2" s="67" t="s">
        <v>42</v>
      </c>
    </row>
    <row r="3" spans="1:68" ht="25.5" customHeight="1" x14ac:dyDescent="0.15">
      <c r="C3" s="64" t="s">
        <v>2</v>
      </c>
      <c r="D3" s="73"/>
      <c r="E3" s="73"/>
      <c r="F3" s="73"/>
      <c r="G3" s="73"/>
      <c r="H3" s="73"/>
      <c r="I3" s="64" t="s">
        <v>24</v>
      </c>
      <c r="J3" s="64"/>
      <c r="K3" s="64"/>
      <c r="L3" s="64"/>
      <c r="M3" s="64"/>
      <c r="N3" s="64"/>
      <c r="O3" s="64"/>
      <c r="R3" s="110" t="str">
        <f>S20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Z3" s="67" t="str">
        <f>"※「患者氏名」　"&amp;D3</f>
        <v>※「患者氏名」　</v>
      </c>
      <c r="AD3" s="39"/>
      <c r="AE3" s="39"/>
      <c r="AF3" s="39" t="str">
        <f t="shared" ref="AF3:AF6" si="0">DBCS(Z3)</f>
        <v>※「患者氏名」　</v>
      </c>
      <c r="AG3" s="39"/>
      <c r="AH3" s="39"/>
      <c r="AI3" s="39"/>
      <c r="AN3" s="39"/>
      <c r="AY3" s="39"/>
      <c r="AZ3" s="39"/>
      <c r="BB3" s="39" t="s">
        <v>38</v>
      </c>
      <c r="BK3" s="67" t="s">
        <v>42</v>
      </c>
    </row>
    <row r="4" spans="1:68" ht="25.5" customHeight="1" x14ac:dyDescent="0.15">
      <c r="C4" s="64" t="s">
        <v>3</v>
      </c>
      <c r="D4" s="44" t="s">
        <v>5</v>
      </c>
      <c r="E4" s="113"/>
      <c r="F4" s="113"/>
      <c r="G4" s="113"/>
      <c r="H4" s="45" t="s">
        <v>22</v>
      </c>
      <c r="I4" s="114"/>
      <c r="J4" s="114"/>
      <c r="K4" s="114"/>
      <c r="L4" s="114"/>
      <c r="M4" s="114"/>
      <c r="N4" s="114"/>
      <c r="O4" s="114"/>
      <c r="P4" s="114"/>
      <c r="R4" s="111"/>
      <c r="Z4" s="67" t="str">
        <f>"※「要介護度」　"&amp;AA4</f>
        <v>※「要介護度」　該当なし</v>
      </c>
      <c r="AA4" s="67" t="str">
        <f>AC4</f>
        <v>該当なし</v>
      </c>
      <c r="AB4" s="37">
        <v>8</v>
      </c>
      <c r="AC4" s="67" t="str">
        <f>CHOOSE(AB4,"要支援１","要支援２","要介護１","要介護２","要介護３","要介護４","要介護５","該当なし")</f>
        <v>該当なし</v>
      </c>
      <c r="AD4" s="39"/>
      <c r="AE4" s="39"/>
      <c r="AF4" s="39" t="str">
        <f t="shared" si="0"/>
        <v>※「要介護度」　該当なし</v>
      </c>
      <c r="AG4" s="39"/>
      <c r="AH4" s="39"/>
      <c r="AI4" s="39"/>
      <c r="AN4" s="39"/>
      <c r="AY4" s="39"/>
      <c r="AZ4" s="39"/>
      <c r="BA4" s="39"/>
      <c r="BB4" s="39" t="s">
        <v>38</v>
      </c>
      <c r="BK4" s="67" t="s">
        <v>42</v>
      </c>
    </row>
    <row r="5" spans="1:68" ht="25.5" customHeight="1" x14ac:dyDescent="0.15">
      <c r="C5" s="64" t="s">
        <v>4</v>
      </c>
      <c r="D5" s="6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R5" s="111"/>
      <c r="Z5" s="67" t="str">
        <f>"※「認知症の日常生活自立度」　"&amp;AA5</f>
        <v>※「認知症の日常生活自立度」　該当なし</v>
      </c>
      <c r="AA5" s="39" t="str">
        <f>AC5</f>
        <v>該当なし</v>
      </c>
      <c r="AB5" s="37">
        <v>10</v>
      </c>
      <c r="AC5" s="67" t="str">
        <f>CHOOSE(AB5,"I","II","IIa","IIb","III","IIIa","IIIb","IV","M","該当なし")</f>
        <v>該当なし</v>
      </c>
      <c r="AD5" s="39"/>
      <c r="AE5" s="39"/>
      <c r="AF5" s="39" t="str">
        <f t="shared" si="0"/>
        <v>※「認知症の日常生活自立度」　該当なし</v>
      </c>
      <c r="AG5" s="39"/>
      <c r="AH5" s="39"/>
      <c r="AI5" s="39"/>
      <c r="AN5" s="39"/>
      <c r="AY5" s="39"/>
      <c r="AZ5" s="39"/>
      <c r="BA5" s="39"/>
      <c r="BB5" s="39" t="s">
        <v>38</v>
      </c>
      <c r="BK5" s="67" t="s">
        <v>42</v>
      </c>
    </row>
    <row r="6" spans="1:68" ht="25.5" customHeight="1" x14ac:dyDescent="0.15">
      <c r="C6" s="64" t="s">
        <v>23</v>
      </c>
      <c r="D6" s="73">
        <f>患者1!D6</f>
        <v>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111"/>
      <c r="Z6" s="67" t="str">
        <f>"※「患者住所」　"&amp;D6</f>
        <v>※「患者住所」　0</v>
      </c>
      <c r="AD6" s="39"/>
      <c r="AE6" s="39"/>
      <c r="AF6" s="39" t="str">
        <f t="shared" si="0"/>
        <v>※「患者住所」　０</v>
      </c>
      <c r="AG6" s="39"/>
      <c r="AH6" s="39"/>
      <c r="AI6" s="39"/>
      <c r="AN6" s="39" t="b">
        <f>ISBLANK(D6)</f>
        <v>0</v>
      </c>
      <c r="AT6" s="67" t="str">
        <f>IF(AT5=TRUE,"２","")</f>
        <v/>
      </c>
      <c r="AU6" s="67" t="str">
        <f>IF(AU5=TRUE,"２ａ","")</f>
        <v/>
      </c>
      <c r="AV6" s="67" t="str">
        <f>IF(AV5=TRUE,"２ｂ","")</f>
        <v/>
      </c>
      <c r="AW6" s="67" t="str">
        <f>IF(AW5=TRUE,"３","")</f>
        <v/>
      </c>
      <c r="AX6" s="67" t="str">
        <f>IF(AX5=TRUE,"３ａ","")</f>
        <v/>
      </c>
      <c r="AY6" s="67" t="str">
        <f>IF(AY5=TRUE,"３ｂ","")</f>
        <v/>
      </c>
      <c r="AZ6" s="67" t="str">
        <f>IF(AZ5=TRUE,"４","")</f>
        <v/>
      </c>
      <c r="BA6" s="67" t="str">
        <f>IF(BA5=TRUE,"Ｍ","")</f>
        <v/>
      </c>
      <c r="BB6" s="39" t="s">
        <v>38</v>
      </c>
      <c r="BK6" s="67" t="s">
        <v>42</v>
      </c>
    </row>
    <row r="7" spans="1:68" ht="9" customHeight="1" x14ac:dyDescent="0.15">
      <c r="C7" s="6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R7" s="111"/>
      <c r="AD7" s="39"/>
      <c r="AE7" s="39"/>
      <c r="AF7" s="39"/>
      <c r="AG7" s="39"/>
      <c r="AH7" s="39"/>
      <c r="AI7" s="39"/>
      <c r="AN7" s="39"/>
      <c r="BB7" s="39" t="s">
        <v>38</v>
      </c>
      <c r="BG7" s="67" t="str">
        <f>IF(BG6=TRUE,"１","")</f>
        <v/>
      </c>
      <c r="BH7" s="67" t="str">
        <f>IF(BH6=TRUE,"２","")</f>
        <v/>
      </c>
      <c r="BI7" s="67" t="str">
        <f>IF(BI6=TRUE,"２ａ","")</f>
        <v/>
      </c>
      <c r="BJ7" s="67" t="str">
        <f>IF(BJ6=TRUE,"２ｂ","")</f>
        <v/>
      </c>
      <c r="BK7" s="67" t="s">
        <v>42</v>
      </c>
      <c r="BL7" s="63" t="str">
        <f>IF(BL6=TRUE,"３ａ","")</f>
        <v/>
      </c>
      <c r="BM7" s="63" t="str">
        <f>IF(BM6=TRUE,"３ｂ","")</f>
        <v/>
      </c>
      <c r="BN7" s="63" t="str">
        <f>IF(BN6=TRUE,"４","")</f>
        <v/>
      </c>
      <c r="BO7" s="63" t="str">
        <f>IF(BO6=TRUE,"Ｍ","")</f>
        <v/>
      </c>
      <c r="BP7" s="63" t="str">
        <f>IF(BP6=TRUE,"該当なし","")</f>
        <v/>
      </c>
    </row>
    <row r="8" spans="1:68" ht="25.5" customHeight="1" x14ac:dyDescent="0.15">
      <c r="C8" s="64" t="s">
        <v>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R8" s="111"/>
      <c r="AD8" s="39"/>
      <c r="AE8" s="39"/>
      <c r="AF8" s="39"/>
      <c r="AG8" s="39"/>
      <c r="AH8" s="39"/>
      <c r="AI8" s="39"/>
      <c r="AN8" s="39"/>
      <c r="BB8" s="39" t="s">
        <v>38</v>
      </c>
      <c r="BK8" s="67" t="s">
        <v>42</v>
      </c>
    </row>
    <row r="9" spans="1:68" ht="41.25" customHeight="1" x14ac:dyDescent="0.15"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R9" s="111"/>
      <c r="Z9" s="67" t="str">
        <f>"※「訪問診療が必要な理由」　"&amp;C9</f>
        <v>※「訪問診療が必要な理由」　</v>
      </c>
      <c r="AD9" s="39"/>
      <c r="AE9" s="39"/>
      <c r="AF9" s="39" t="str">
        <f t="shared" ref="AF9:AF10" si="1">DBCS(Z9)</f>
        <v>※「訪問診療が必要な理由」　</v>
      </c>
      <c r="AG9" s="39"/>
      <c r="AH9" s="39"/>
      <c r="AI9" s="39"/>
      <c r="AN9" s="39" t="b">
        <f>ISBLANK(C9)</f>
        <v>1</v>
      </c>
      <c r="BB9" s="39" t="s">
        <v>38</v>
      </c>
      <c r="BK9" s="67" t="s">
        <v>42</v>
      </c>
    </row>
    <row r="10" spans="1:68" ht="18" customHeight="1" x14ac:dyDescent="0.15">
      <c r="C10" s="64"/>
      <c r="D10" s="64"/>
      <c r="E10" s="64"/>
      <c r="F10" s="64"/>
      <c r="G10" s="64"/>
      <c r="H10" s="64"/>
      <c r="J10" s="47" t="s">
        <v>10</v>
      </c>
      <c r="K10" s="45">
        <f>患者1!K10</f>
        <v>0</v>
      </c>
      <c r="L10" s="45" t="s">
        <v>11</v>
      </c>
      <c r="M10" s="45">
        <f>患者1!M10</f>
        <v>0</v>
      </c>
      <c r="N10" s="45" t="s">
        <v>12</v>
      </c>
      <c r="O10" s="45">
        <f>患者1!O10</f>
        <v>0</v>
      </c>
      <c r="P10" s="45" t="s">
        <v>13</v>
      </c>
      <c r="R10" s="111"/>
      <c r="Z10" s="67" t="str">
        <f>"※「訪問診療を行った日」　"&amp;AA10</f>
        <v>※「訪問診療を行った日」　平成0年0月0日</v>
      </c>
      <c r="AA10" s="67" t="str">
        <f>J10&amp;K10&amp;L10&amp;M10&amp;N10&amp;O10&amp;P10</f>
        <v>平成0年0月0日</v>
      </c>
      <c r="AD10" s="39"/>
      <c r="AE10" s="39"/>
      <c r="AF10" s="39" t="str">
        <f t="shared" si="1"/>
        <v>※「訪問診療を行った日」　平成０年０月０日</v>
      </c>
      <c r="AG10" s="39"/>
      <c r="AH10" s="39"/>
      <c r="AI10" s="39"/>
      <c r="AN10" s="39"/>
      <c r="BB10" s="39" t="s">
        <v>38</v>
      </c>
      <c r="BK10" s="67" t="s">
        <v>42</v>
      </c>
    </row>
    <row r="11" spans="1:68" ht="10.5" customHeight="1" x14ac:dyDescent="0.15">
      <c r="C11" s="64"/>
      <c r="D11" s="64"/>
      <c r="E11" s="64"/>
      <c r="F11" s="64"/>
      <c r="G11" s="64"/>
      <c r="H11" s="64"/>
      <c r="J11" s="47"/>
      <c r="K11" s="64"/>
      <c r="L11" s="64"/>
      <c r="M11" s="64"/>
      <c r="N11" s="64"/>
      <c r="O11" s="64"/>
      <c r="P11" s="64"/>
      <c r="R11" s="111"/>
      <c r="AD11" s="39"/>
      <c r="AE11" s="39"/>
      <c r="AF11" s="39"/>
      <c r="AG11" s="39"/>
      <c r="AH11" s="39"/>
      <c r="AI11" s="39"/>
      <c r="AN11" s="39"/>
      <c r="BB11" s="39" t="s">
        <v>38</v>
      </c>
      <c r="BK11" s="67" t="s">
        <v>42</v>
      </c>
    </row>
    <row r="12" spans="1:68" ht="16.5" customHeight="1" x14ac:dyDescent="0.15">
      <c r="B12" s="48"/>
      <c r="C12" s="116" t="s">
        <v>7</v>
      </c>
      <c r="D12" s="118" t="s">
        <v>8</v>
      </c>
      <c r="E12" s="118"/>
      <c r="F12" s="119"/>
      <c r="G12" s="49"/>
      <c r="H12" s="104" t="s">
        <v>9</v>
      </c>
      <c r="I12" s="105"/>
      <c r="J12" s="108" t="s">
        <v>15</v>
      </c>
      <c r="K12" s="104"/>
      <c r="L12" s="104"/>
      <c r="M12" s="104"/>
      <c r="N12" s="105"/>
      <c r="O12" s="104" t="s">
        <v>17</v>
      </c>
      <c r="P12" s="105"/>
      <c r="R12" s="111"/>
      <c r="Z12" s="67" t="s">
        <v>25</v>
      </c>
      <c r="AA12" s="67" t="s">
        <v>26</v>
      </c>
      <c r="AB12" s="67" t="s">
        <v>27</v>
      </c>
      <c r="AC12" s="67" t="s">
        <v>28</v>
      </c>
      <c r="AD12" s="39"/>
      <c r="AE12" s="39"/>
      <c r="AF12" s="39" t="str">
        <f t="shared" ref="AF12:AI12" si="2">DBCS(Z12)</f>
        <v>※「患者氏名（同一建物居住者）」　</v>
      </c>
      <c r="AG12" s="39" t="str">
        <f t="shared" si="2"/>
        <v>※「診療時間（開始時刻及び終了時間）」　</v>
      </c>
      <c r="AH12" s="39" t="str">
        <f t="shared" si="2"/>
        <v>※「診療場所」　</v>
      </c>
      <c r="AI12" s="39" t="str">
        <f t="shared" si="2"/>
        <v>※「在宅訪問診療料２、往診料」　</v>
      </c>
      <c r="AN12" s="39"/>
      <c r="BB12" s="39" t="s">
        <v>38</v>
      </c>
      <c r="BK12" s="67" t="s">
        <v>42</v>
      </c>
    </row>
    <row r="13" spans="1:68" x14ac:dyDescent="0.15">
      <c r="B13" s="48"/>
      <c r="C13" s="117"/>
      <c r="D13" s="106" t="s">
        <v>14</v>
      </c>
      <c r="E13" s="106"/>
      <c r="F13" s="107"/>
      <c r="G13" s="66"/>
      <c r="H13" s="106"/>
      <c r="I13" s="107"/>
      <c r="J13" s="109" t="s">
        <v>16</v>
      </c>
      <c r="K13" s="106"/>
      <c r="L13" s="106"/>
      <c r="M13" s="106"/>
      <c r="N13" s="107"/>
      <c r="O13" s="106"/>
      <c r="P13" s="107"/>
      <c r="R13" s="111"/>
      <c r="AD13" s="39"/>
      <c r="AE13" s="39"/>
      <c r="AF13" s="39"/>
      <c r="AG13" s="39"/>
      <c r="AH13" s="39"/>
      <c r="AI13" s="39"/>
      <c r="AN13" s="39" t="s">
        <v>39</v>
      </c>
      <c r="AO13" s="67" t="s">
        <v>40</v>
      </c>
      <c r="AT13" s="67" t="s">
        <v>29</v>
      </c>
      <c r="AU13" s="67" t="s">
        <v>32</v>
      </c>
      <c r="AV13" s="67" t="s">
        <v>33</v>
      </c>
      <c r="BB13" s="39" t="s">
        <v>38</v>
      </c>
      <c r="BK13" s="67" t="s">
        <v>42</v>
      </c>
    </row>
    <row r="14" spans="1:68" ht="22.5" customHeight="1" x14ac:dyDescent="0.15">
      <c r="A14" s="58">
        <v>1</v>
      </c>
      <c r="B14" s="48"/>
      <c r="C14" s="21" t="str">
        <f>IF(患者1!AN14&lt;&gt;TRUE,患者1!C14,"")</f>
        <v/>
      </c>
      <c r="D14" s="22" t="str">
        <f>IF(患者1!AN14&lt;&gt;TRUE,患者1!D14,"")</f>
        <v/>
      </c>
      <c r="E14" s="23" t="s">
        <v>35</v>
      </c>
      <c r="F14" s="24" t="str">
        <f>IF(患者1!AN14&lt;&gt;TRUE,患者1!F14,"")</f>
        <v/>
      </c>
      <c r="G14" s="25"/>
      <c r="H14" s="96" t="str">
        <f>IF(患者1!AN14&lt;&gt;TRUE,患者1!H14,"")</f>
        <v/>
      </c>
      <c r="I14" s="97"/>
      <c r="J14" s="98"/>
      <c r="K14" s="99"/>
      <c r="L14" s="99"/>
      <c r="M14" s="99"/>
      <c r="N14" s="100"/>
      <c r="O14" s="98"/>
      <c r="P14" s="100"/>
      <c r="R14" s="111"/>
      <c r="AD14" s="39"/>
      <c r="AE14" s="39"/>
      <c r="AF14" s="39"/>
      <c r="AG14" s="39"/>
      <c r="AH14" s="39"/>
      <c r="AI14" s="39"/>
      <c r="AN14" s="39" t="b">
        <f>ISBLANK(C14)</f>
        <v>0</v>
      </c>
      <c r="AO14" s="67" t="b">
        <f>ISBLANK(H14)</f>
        <v>0</v>
      </c>
      <c r="AR14" s="67" t="b">
        <f t="shared" ref="AR14:AR33" si="3">ISBLANK(C14)</f>
        <v>0</v>
      </c>
      <c r="AU14" s="39" t="b">
        <f>患者1!AU14</f>
        <v>0</v>
      </c>
      <c r="AV14" s="39" t="b">
        <f>患者1!AV14</f>
        <v>0</v>
      </c>
      <c r="AW14" s="67" t="str">
        <f>IF(AU14=TRUE,"在宅患者訪問診療料２","")</f>
        <v/>
      </c>
      <c r="AX14" s="67" t="str">
        <f>IF(AV14=TRUE,"往診料","")</f>
        <v/>
      </c>
      <c r="AZ14" s="67">
        <f>IF(AN14&lt;&gt;TRUE,1,0)</f>
        <v>1</v>
      </c>
      <c r="BA14" s="39">
        <f>IF(AO14&lt;&gt;TRUE,1,0)</f>
        <v>1</v>
      </c>
      <c r="BB14" s="39" t="s">
        <v>38</v>
      </c>
      <c r="BK14" s="67" t="s">
        <v>42</v>
      </c>
    </row>
    <row r="15" spans="1:68" ht="22.5" customHeight="1" x14ac:dyDescent="0.15">
      <c r="A15" s="58">
        <v>2</v>
      </c>
      <c r="B15" s="48"/>
      <c r="C15" s="21" t="str">
        <f>IF(患者1!AN15&lt;&gt;TRUE,患者1!C15,"")</f>
        <v/>
      </c>
      <c r="D15" s="22" t="str">
        <f>IF(患者1!AN15&lt;&gt;TRUE,患者1!D15,"")</f>
        <v/>
      </c>
      <c r="E15" s="23" t="s">
        <v>35</v>
      </c>
      <c r="F15" s="24" t="str">
        <f>IF(患者1!AN15&lt;&gt;TRUE,患者1!F15,"")</f>
        <v/>
      </c>
      <c r="G15" s="25"/>
      <c r="H15" s="96" t="str">
        <f>IF(患者1!AN15&lt;&gt;TRUE,患者1!H15,"")</f>
        <v/>
      </c>
      <c r="I15" s="97"/>
      <c r="J15" s="98"/>
      <c r="K15" s="99"/>
      <c r="L15" s="99"/>
      <c r="M15" s="99"/>
      <c r="N15" s="100"/>
      <c r="O15" s="98"/>
      <c r="P15" s="100"/>
      <c r="R15" s="111"/>
      <c r="AD15" s="39"/>
      <c r="AE15" s="39"/>
      <c r="AF15" s="39"/>
      <c r="AG15" s="39"/>
      <c r="AH15" s="39"/>
      <c r="AI15" s="39"/>
      <c r="AN15" s="39" t="b">
        <f t="shared" ref="AN15:AN33" si="4">ISBLANK(C15)</f>
        <v>0</v>
      </c>
      <c r="AO15" s="67" t="b">
        <f t="shared" ref="AO15:AO33" si="5">ISBLANK(H15)</f>
        <v>0</v>
      </c>
      <c r="AR15" s="67" t="b">
        <f t="shared" si="3"/>
        <v>0</v>
      </c>
      <c r="AU15" s="39" t="b">
        <f>患者1!AU15</f>
        <v>0</v>
      </c>
      <c r="AV15" s="39" t="b">
        <f>患者1!AV15</f>
        <v>0</v>
      </c>
      <c r="AW15" s="67" t="str">
        <f t="shared" ref="AW15:AW33" si="6">IF(AU15=TRUE,"在宅患者訪問診療料２","")</f>
        <v/>
      </c>
      <c r="AX15" s="67" t="str">
        <f t="shared" ref="AX15:AX18" si="7">IF(AV15=TRUE,"往診料","")</f>
        <v/>
      </c>
      <c r="AZ15" s="39">
        <f t="shared" ref="AZ15:BA33" si="8">IF(AN15&lt;&gt;TRUE,1,0)</f>
        <v>1</v>
      </c>
      <c r="BA15" s="39">
        <f t="shared" si="8"/>
        <v>1</v>
      </c>
      <c r="BB15" s="39" t="s">
        <v>38</v>
      </c>
      <c r="BK15" s="67" t="s">
        <v>42</v>
      </c>
    </row>
    <row r="16" spans="1:68" ht="22.5" customHeight="1" x14ac:dyDescent="0.15">
      <c r="A16" s="58">
        <v>3</v>
      </c>
      <c r="B16" s="48"/>
      <c r="C16" s="21" t="str">
        <f>IF(患者1!AN16&lt;&gt;TRUE,患者1!C16,"")</f>
        <v/>
      </c>
      <c r="D16" s="22" t="str">
        <f>IF(患者1!AN16&lt;&gt;TRUE,患者1!D16,"")</f>
        <v/>
      </c>
      <c r="E16" s="23" t="s">
        <v>35</v>
      </c>
      <c r="F16" s="24" t="str">
        <f>IF(患者1!AN16&lt;&gt;TRUE,患者1!F16,"")</f>
        <v/>
      </c>
      <c r="G16" s="25"/>
      <c r="H16" s="96" t="str">
        <f>IF(患者1!AN16&lt;&gt;TRUE,患者1!H16,"")</f>
        <v/>
      </c>
      <c r="I16" s="97"/>
      <c r="J16" s="98"/>
      <c r="K16" s="99"/>
      <c r="L16" s="99"/>
      <c r="M16" s="99"/>
      <c r="N16" s="100"/>
      <c r="O16" s="98"/>
      <c r="P16" s="100"/>
      <c r="R16" s="111"/>
      <c r="AD16" s="39"/>
      <c r="AE16" s="39"/>
      <c r="AF16" s="39"/>
      <c r="AG16" s="39"/>
      <c r="AH16" s="39"/>
      <c r="AI16" s="39"/>
      <c r="AN16" s="39" t="b">
        <f t="shared" si="4"/>
        <v>0</v>
      </c>
      <c r="AO16" s="67" t="b">
        <f t="shared" si="5"/>
        <v>0</v>
      </c>
      <c r="AR16" s="67" t="b">
        <f t="shared" si="3"/>
        <v>0</v>
      </c>
      <c r="AU16" s="39" t="b">
        <f>患者1!AU16</f>
        <v>0</v>
      </c>
      <c r="AV16" s="39" t="b">
        <f>患者1!AV16</f>
        <v>0</v>
      </c>
      <c r="AW16" s="67" t="str">
        <f t="shared" si="6"/>
        <v/>
      </c>
      <c r="AX16" s="67" t="str">
        <f t="shared" si="7"/>
        <v/>
      </c>
      <c r="AZ16" s="39">
        <f t="shared" si="8"/>
        <v>1</v>
      </c>
      <c r="BA16" s="39">
        <f t="shared" si="8"/>
        <v>1</v>
      </c>
      <c r="BB16" s="39" t="s">
        <v>38</v>
      </c>
      <c r="BK16" s="67" t="s">
        <v>42</v>
      </c>
    </row>
    <row r="17" spans="1:63" s="67" customFormat="1" ht="22.5" customHeight="1" x14ac:dyDescent="0.15">
      <c r="A17" s="58">
        <v>4</v>
      </c>
      <c r="B17" s="48"/>
      <c r="C17" s="21" t="str">
        <f>IF(患者1!AN17&lt;&gt;TRUE,患者1!C17,"")</f>
        <v/>
      </c>
      <c r="D17" s="22" t="str">
        <f>IF(患者1!AN17&lt;&gt;TRUE,患者1!D17,"")</f>
        <v/>
      </c>
      <c r="E17" s="23" t="s">
        <v>35</v>
      </c>
      <c r="F17" s="24" t="str">
        <f>IF(患者1!AN17&lt;&gt;TRUE,患者1!F17,"")</f>
        <v/>
      </c>
      <c r="G17" s="25"/>
      <c r="H17" s="96" t="str">
        <f>IF(患者1!AN17&lt;&gt;TRUE,患者1!H17,"")</f>
        <v/>
      </c>
      <c r="I17" s="97"/>
      <c r="J17" s="98"/>
      <c r="K17" s="99"/>
      <c r="L17" s="99"/>
      <c r="M17" s="99"/>
      <c r="N17" s="100"/>
      <c r="O17" s="98"/>
      <c r="P17" s="100"/>
      <c r="Q17" s="63"/>
      <c r="R17" s="111"/>
      <c r="S17" s="63"/>
      <c r="T17" s="63"/>
      <c r="U17" s="63"/>
      <c r="V17" s="63"/>
      <c r="W17" s="63"/>
      <c r="X17" s="63"/>
      <c r="Y17" s="63"/>
      <c r="AD17" s="39"/>
      <c r="AE17" s="39"/>
      <c r="AF17" s="39"/>
      <c r="AG17" s="39"/>
      <c r="AH17" s="39"/>
      <c r="AI17" s="39"/>
      <c r="AN17" s="39" t="b">
        <f t="shared" si="4"/>
        <v>0</v>
      </c>
      <c r="AO17" s="67" t="b">
        <f t="shared" si="5"/>
        <v>0</v>
      </c>
      <c r="AR17" s="67" t="b">
        <f t="shared" si="3"/>
        <v>0</v>
      </c>
      <c r="AU17" s="39" t="b">
        <f>患者1!AU17</f>
        <v>0</v>
      </c>
      <c r="AV17" s="39" t="b">
        <f>患者1!AV17</f>
        <v>0</v>
      </c>
      <c r="AW17" s="67" t="str">
        <f t="shared" si="6"/>
        <v/>
      </c>
      <c r="AX17" s="67" t="str">
        <f t="shared" si="7"/>
        <v/>
      </c>
      <c r="AZ17" s="39">
        <f t="shared" si="8"/>
        <v>1</v>
      </c>
      <c r="BA17" s="39">
        <f t="shared" si="8"/>
        <v>1</v>
      </c>
      <c r="BB17" s="39" t="s">
        <v>38</v>
      </c>
      <c r="BK17" s="67" t="s">
        <v>42</v>
      </c>
    </row>
    <row r="18" spans="1:63" s="67" customFormat="1" ht="22.5" customHeight="1" x14ac:dyDescent="0.15">
      <c r="A18" s="58">
        <v>5</v>
      </c>
      <c r="B18" s="48"/>
      <c r="C18" s="21" t="str">
        <f>IF(患者1!AN18&lt;&gt;TRUE,患者1!C18,"")</f>
        <v/>
      </c>
      <c r="D18" s="22" t="str">
        <f>IF(患者1!AN18&lt;&gt;TRUE,患者1!D18,"")</f>
        <v/>
      </c>
      <c r="E18" s="23" t="s">
        <v>35</v>
      </c>
      <c r="F18" s="24" t="str">
        <f>IF(患者1!AN18&lt;&gt;TRUE,患者1!F18,"")</f>
        <v/>
      </c>
      <c r="G18" s="25"/>
      <c r="H18" s="96" t="str">
        <f>IF(患者1!AN18&lt;&gt;TRUE,患者1!H18,"")</f>
        <v/>
      </c>
      <c r="I18" s="97"/>
      <c r="J18" s="98"/>
      <c r="K18" s="99"/>
      <c r="L18" s="99"/>
      <c r="M18" s="99"/>
      <c r="N18" s="100"/>
      <c r="O18" s="98"/>
      <c r="P18" s="100"/>
      <c r="Q18" s="63"/>
      <c r="R18" s="111"/>
      <c r="S18" s="63"/>
      <c r="T18" s="63"/>
      <c r="U18" s="63"/>
      <c r="V18" s="63"/>
      <c r="W18" s="63"/>
      <c r="X18" s="63"/>
      <c r="Y18" s="63"/>
      <c r="AD18" s="39"/>
      <c r="AE18" s="39"/>
      <c r="AF18" s="39"/>
      <c r="AG18" s="39"/>
      <c r="AH18" s="39"/>
      <c r="AI18" s="39"/>
      <c r="AN18" s="39" t="b">
        <f t="shared" si="4"/>
        <v>0</v>
      </c>
      <c r="AO18" s="67" t="b">
        <f t="shared" si="5"/>
        <v>0</v>
      </c>
      <c r="AR18" s="67" t="b">
        <f t="shared" si="3"/>
        <v>0</v>
      </c>
      <c r="AU18" s="39" t="b">
        <f>患者1!AU18</f>
        <v>0</v>
      </c>
      <c r="AV18" s="39" t="b">
        <f>患者1!AV18</f>
        <v>0</v>
      </c>
      <c r="AW18" s="67" t="str">
        <f t="shared" si="6"/>
        <v/>
      </c>
      <c r="AX18" s="67" t="str">
        <f t="shared" si="7"/>
        <v/>
      </c>
      <c r="AZ18" s="39">
        <f t="shared" si="8"/>
        <v>1</v>
      </c>
      <c r="BA18" s="39">
        <f t="shared" si="8"/>
        <v>1</v>
      </c>
      <c r="BB18" s="39" t="s">
        <v>38</v>
      </c>
      <c r="BK18" s="67" t="s">
        <v>42</v>
      </c>
    </row>
    <row r="19" spans="1:63" s="67" customFormat="1" ht="22.5" customHeight="1" x14ac:dyDescent="0.15">
      <c r="A19" s="58">
        <v>6</v>
      </c>
      <c r="B19" s="48"/>
      <c r="C19" s="21" t="str">
        <f>IF(患者1!AN19&lt;&gt;TRUE,患者1!C19,"")</f>
        <v/>
      </c>
      <c r="D19" s="22" t="str">
        <f>IF(患者1!AN19&lt;&gt;TRUE,患者1!D19,"")</f>
        <v/>
      </c>
      <c r="E19" s="23" t="s">
        <v>35</v>
      </c>
      <c r="F19" s="24" t="str">
        <f>IF(患者1!AN19&lt;&gt;TRUE,患者1!F19,"")</f>
        <v/>
      </c>
      <c r="G19" s="25"/>
      <c r="H19" s="96" t="str">
        <f>IF(患者1!AN19&lt;&gt;TRUE,患者1!H19,"")</f>
        <v/>
      </c>
      <c r="I19" s="97"/>
      <c r="J19" s="98"/>
      <c r="K19" s="99"/>
      <c r="L19" s="99"/>
      <c r="M19" s="99"/>
      <c r="N19" s="100"/>
      <c r="O19" s="98"/>
      <c r="P19" s="100"/>
      <c r="Q19" s="63"/>
      <c r="R19" s="112"/>
      <c r="S19" s="63"/>
      <c r="T19" s="63"/>
      <c r="U19" s="63"/>
      <c r="V19" s="63"/>
      <c r="W19" s="63"/>
      <c r="X19" s="63"/>
      <c r="Y19" s="63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 t="b">
        <f t="shared" si="4"/>
        <v>0</v>
      </c>
      <c r="AO19" s="67" t="b">
        <f t="shared" si="5"/>
        <v>0</v>
      </c>
      <c r="AR19" s="67" t="b">
        <f t="shared" si="3"/>
        <v>0</v>
      </c>
      <c r="AU19" s="39" t="b">
        <f>患者1!AU19</f>
        <v>0</v>
      </c>
      <c r="AV19" s="39" t="b">
        <f>患者1!AV19</f>
        <v>0</v>
      </c>
      <c r="AW19" s="67" t="str">
        <f t="shared" si="6"/>
        <v/>
      </c>
      <c r="AZ19" s="39">
        <f t="shared" si="8"/>
        <v>1</v>
      </c>
      <c r="BA19" s="39">
        <f t="shared" si="8"/>
        <v>1</v>
      </c>
      <c r="BB19" s="39" t="s">
        <v>38</v>
      </c>
      <c r="BK19" s="67" t="s">
        <v>42</v>
      </c>
    </row>
    <row r="20" spans="1:63" s="67" customFormat="1" ht="22.5" customHeight="1" x14ac:dyDescent="0.15">
      <c r="A20" s="58">
        <v>7</v>
      </c>
      <c r="B20" s="48"/>
      <c r="C20" s="21" t="str">
        <f>IF(患者1!AN20&lt;&gt;TRUE,患者1!C20,"")</f>
        <v/>
      </c>
      <c r="D20" s="22" t="str">
        <f>IF(患者1!AN20&lt;&gt;TRUE,患者1!D20,"")</f>
        <v/>
      </c>
      <c r="E20" s="23" t="s">
        <v>35</v>
      </c>
      <c r="F20" s="24" t="str">
        <f>IF(患者1!AN20&lt;&gt;TRUE,患者1!F20,"")</f>
        <v/>
      </c>
      <c r="G20" s="25"/>
      <c r="H20" s="96" t="str">
        <f>IF(患者1!AN20&lt;&gt;TRUE,患者1!H20,"")</f>
        <v/>
      </c>
      <c r="I20" s="97"/>
      <c r="J20" s="98"/>
      <c r="K20" s="99"/>
      <c r="L20" s="99"/>
      <c r="M20" s="99"/>
      <c r="N20" s="100"/>
      <c r="O20" s="98"/>
      <c r="P20" s="100"/>
      <c r="Q20" s="63"/>
      <c r="R20" s="63"/>
      <c r="S20" s="63" t="str">
        <f>AF47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T20" s="63" t="s">
        <v>37</v>
      </c>
      <c r="U20" s="63"/>
      <c r="V20" s="63"/>
      <c r="W20" s="63"/>
      <c r="X20" s="63"/>
      <c r="Y20" s="63" t="s">
        <v>36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 t="b">
        <f t="shared" si="4"/>
        <v>0</v>
      </c>
      <c r="AO20" s="67" t="b">
        <f t="shared" si="5"/>
        <v>0</v>
      </c>
      <c r="AR20" s="67" t="b">
        <f t="shared" si="3"/>
        <v>0</v>
      </c>
      <c r="AU20" s="39" t="b">
        <f>患者1!AU20</f>
        <v>0</v>
      </c>
      <c r="AV20" s="39" t="b">
        <f>患者1!AV20</f>
        <v>0</v>
      </c>
      <c r="AW20" s="67" t="str">
        <f t="shared" si="6"/>
        <v/>
      </c>
      <c r="AY20" s="39"/>
      <c r="AZ20" s="39">
        <f t="shared" si="8"/>
        <v>1</v>
      </c>
      <c r="BA20" s="39">
        <f t="shared" si="8"/>
        <v>1</v>
      </c>
      <c r="BB20" s="39" t="s">
        <v>38</v>
      </c>
      <c r="BK20" s="67" t="s">
        <v>42</v>
      </c>
    </row>
    <row r="21" spans="1:63" s="67" customFormat="1" ht="22.5" customHeight="1" x14ac:dyDescent="0.15">
      <c r="A21" s="58">
        <v>8</v>
      </c>
      <c r="B21" s="48"/>
      <c r="C21" s="21" t="str">
        <f>IF(患者1!AN21&lt;&gt;TRUE,患者1!C21,"")</f>
        <v/>
      </c>
      <c r="D21" s="22" t="str">
        <f>IF(患者1!AN21&lt;&gt;TRUE,患者1!D21,"")</f>
        <v/>
      </c>
      <c r="E21" s="23" t="s">
        <v>35</v>
      </c>
      <c r="F21" s="24" t="str">
        <f>IF(患者1!AN21&lt;&gt;TRUE,患者1!F21,"")</f>
        <v/>
      </c>
      <c r="G21" s="25"/>
      <c r="H21" s="96" t="str">
        <f>IF(患者1!AN21&lt;&gt;TRUE,患者1!H21,"")</f>
        <v/>
      </c>
      <c r="I21" s="97"/>
      <c r="J21" s="98"/>
      <c r="K21" s="99"/>
      <c r="L21" s="99"/>
      <c r="M21" s="99"/>
      <c r="N21" s="100"/>
      <c r="O21" s="98"/>
      <c r="P21" s="100"/>
      <c r="Q21" s="63"/>
      <c r="R21" s="45" t="s">
        <v>31</v>
      </c>
      <c r="S21" s="63"/>
      <c r="T21" s="63"/>
      <c r="U21" s="63"/>
      <c r="V21" s="63"/>
      <c r="W21" s="63"/>
      <c r="X21" s="63"/>
      <c r="Y21" s="63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 t="b">
        <f t="shared" si="4"/>
        <v>0</v>
      </c>
      <c r="AO21" s="67" t="b">
        <f t="shared" si="5"/>
        <v>0</v>
      </c>
      <c r="AR21" s="67" t="b">
        <f t="shared" si="3"/>
        <v>0</v>
      </c>
      <c r="AU21" s="39" t="b">
        <f>患者1!AU21</f>
        <v>0</v>
      </c>
      <c r="AV21" s="39" t="b">
        <f>患者1!AV21</f>
        <v>0</v>
      </c>
      <c r="AW21" s="67" t="str">
        <f t="shared" si="6"/>
        <v/>
      </c>
      <c r="AY21" s="39"/>
      <c r="AZ21" s="39">
        <f t="shared" si="8"/>
        <v>1</v>
      </c>
      <c r="BA21" s="39">
        <f t="shared" si="8"/>
        <v>1</v>
      </c>
      <c r="BB21" s="39" t="s">
        <v>38</v>
      </c>
      <c r="BK21" s="67" t="s">
        <v>42</v>
      </c>
    </row>
    <row r="22" spans="1:63" s="67" customFormat="1" ht="22.5" customHeight="1" x14ac:dyDescent="0.15">
      <c r="A22" s="58">
        <v>9</v>
      </c>
      <c r="B22" s="48"/>
      <c r="C22" s="21" t="str">
        <f>IF(患者1!AN22&lt;&gt;TRUE,患者1!C22,"")</f>
        <v/>
      </c>
      <c r="D22" s="22" t="str">
        <f>IF(患者1!AN22&lt;&gt;TRUE,患者1!D22,"")</f>
        <v/>
      </c>
      <c r="E22" s="23" t="s">
        <v>35</v>
      </c>
      <c r="F22" s="24" t="str">
        <f>IF(患者1!AN22&lt;&gt;TRUE,患者1!F22,"")</f>
        <v/>
      </c>
      <c r="G22" s="25"/>
      <c r="H22" s="96" t="str">
        <f>IF(患者1!AN22&lt;&gt;TRUE,患者1!H22,"")</f>
        <v/>
      </c>
      <c r="I22" s="97"/>
      <c r="J22" s="98"/>
      <c r="K22" s="99"/>
      <c r="L22" s="99"/>
      <c r="M22" s="99"/>
      <c r="N22" s="100"/>
      <c r="O22" s="98"/>
      <c r="P22" s="100"/>
      <c r="Q22" s="63"/>
      <c r="R22" s="63"/>
      <c r="S22" s="63"/>
      <c r="T22" s="63"/>
      <c r="U22" s="63"/>
      <c r="V22" s="63"/>
      <c r="W22" s="63"/>
      <c r="X22" s="63"/>
      <c r="Y22" s="63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 t="b">
        <f t="shared" si="4"/>
        <v>0</v>
      </c>
      <c r="AO22" s="67" t="b">
        <f t="shared" si="5"/>
        <v>0</v>
      </c>
      <c r="AR22" s="67" t="b">
        <f t="shared" si="3"/>
        <v>0</v>
      </c>
      <c r="AU22" s="39" t="b">
        <f>患者1!AU22</f>
        <v>0</v>
      </c>
      <c r="AV22" s="39" t="b">
        <f>患者1!AV22</f>
        <v>0</v>
      </c>
      <c r="AW22" s="67" t="str">
        <f t="shared" si="6"/>
        <v/>
      </c>
      <c r="AY22" s="39"/>
      <c r="AZ22" s="39">
        <f t="shared" si="8"/>
        <v>1</v>
      </c>
      <c r="BA22" s="39">
        <f t="shared" si="8"/>
        <v>1</v>
      </c>
      <c r="BB22" s="39" t="s">
        <v>38</v>
      </c>
      <c r="BK22" s="67" t="s">
        <v>42</v>
      </c>
    </row>
    <row r="23" spans="1:63" s="67" customFormat="1" ht="22.5" customHeight="1" x14ac:dyDescent="0.15">
      <c r="A23" s="58">
        <v>10</v>
      </c>
      <c r="B23" s="48"/>
      <c r="C23" s="21" t="str">
        <f>IF(患者1!AN23&lt;&gt;TRUE,患者1!C23,"")</f>
        <v/>
      </c>
      <c r="D23" s="22" t="str">
        <f>IF(患者1!AN23&lt;&gt;TRUE,患者1!D23,"")</f>
        <v/>
      </c>
      <c r="E23" s="23" t="s">
        <v>35</v>
      </c>
      <c r="F23" s="24" t="str">
        <f>IF(患者1!AN23&lt;&gt;TRUE,患者1!F23,"")</f>
        <v/>
      </c>
      <c r="G23" s="25"/>
      <c r="H23" s="96" t="str">
        <f>IF(患者1!AN23&lt;&gt;TRUE,患者1!H23,"")</f>
        <v/>
      </c>
      <c r="I23" s="97"/>
      <c r="J23" s="98"/>
      <c r="K23" s="99"/>
      <c r="L23" s="99"/>
      <c r="M23" s="99"/>
      <c r="N23" s="100"/>
      <c r="O23" s="98"/>
      <c r="P23" s="100"/>
      <c r="Q23" s="63"/>
      <c r="R23" s="59" t="s">
        <v>44</v>
      </c>
      <c r="S23" s="63"/>
      <c r="T23" s="63"/>
      <c r="U23" s="63"/>
      <c r="V23" s="63"/>
      <c r="W23" s="63"/>
      <c r="X23" s="63"/>
      <c r="Y23" s="63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 t="b">
        <f t="shared" si="4"/>
        <v>0</v>
      </c>
      <c r="AO23" s="67" t="b">
        <f t="shared" si="5"/>
        <v>0</v>
      </c>
      <c r="AR23" s="67" t="b">
        <f t="shared" si="3"/>
        <v>0</v>
      </c>
      <c r="AU23" s="39" t="b">
        <f>患者1!AU23</f>
        <v>0</v>
      </c>
      <c r="AV23" s="39" t="b">
        <f>患者1!AV23</f>
        <v>0</v>
      </c>
      <c r="AW23" s="67" t="str">
        <f t="shared" si="6"/>
        <v/>
      </c>
      <c r="AY23" s="39"/>
      <c r="AZ23" s="39">
        <f t="shared" si="8"/>
        <v>1</v>
      </c>
      <c r="BA23" s="39">
        <f t="shared" si="8"/>
        <v>1</v>
      </c>
      <c r="BB23" s="39" t="s">
        <v>38</v>
      </c>
      <c r="BK23" s="67" t="s">
        <v>42</v>
      </c>
    </row>
    <row r="24" spans="1:63" s="67" customFormat="1" ht="22.5" customHeight="1" x14ac:dyDescent="0.15">
      <c r="A24" s="58">
        <v>11</v>
      </c>
      <c r="B24" s="48"/>
      <c r="C24" s="21" t="str">
        <f>IF(患者1!AN24&lt;&gt;TRUE,患者1!C24,"")</f>
        <v/>
      </c>
      <c r="D24" s="22" t="str">
        <f>IF(患者1!AN24&lt;&gt;TRUE,患者1!D24,"")</f>
        <v/>
      </c>
      <c r="E24" s="23" t="s">
        <v>35</v>
      </c>
      <c r="F24" s="24" t="str">
        <f>IF(患者1!AN24&lt;&gt;TRUE,患者1!F24,"")</f>
        <v/>
      </c>
      <c r="G24" s="25"/>
      <c r="H24" s="96" t="str">
        <f>IF(患者1!AN24&lt;&gt;TRUE,患者1!H24,"")</f>
        <v/>
      </c>
      <c r="I24" s="97"/>
      <c r="J24" s="98"/>
      <c r="K24" s="99"/>
      <c r="L24" s="99"/>
      <c r="M24" s="99"/>
      <c r="N24" s="100"/>
      <c r="O24" s="98"/>
      <c r="P24" s="100"/>
      <c r="Q24" s="63"/>
      <c r="R24" s="63"/>
      <c r="S24" s="63"/>
      <c r="T24" s="63"/>
      <c r="U24" s="63"/>
      <c r="V24" s="63"/>
      <c r="W24" s="63"/>
      <c r="X24" s="63"/>
      <c r="Y24" s="63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 t="b">
        <f t="shared" si="4"/>
        <v>0</v>
      </c>
      <c r="AO24" s="67" t="b">
        <f t="shared" si="5"/>
        <v>0</v>
      </c>
      <c r="AR24" s="67" t="b">
        <f t="shared" si="3"/>
        <v>0</v>
      </c>
      <c r="AU24" s="39" t="b">
        <f>患者1!AU24</f>
        <v>0</v>
      </c>
      <c r="AV24" s="39" t="b">
        <f>患者1!AV24</f>
        <v>0</v>
      </c>
      <c r="AW24" s="67" t="str">
        <f t="shared" si="6"/>
        <v/>
      </c>
      <c r="AY24" s="39"/>
      <c r="AZ24" s="39">
        <f t="shared" si="8"/>
        <v>1</v>
      </c>
      <c r="BA24" s="39">
        <f t="shared" si="8"/>
        <v>1</v>
      </c>
      <c r="BB24" s="39" t="s">
        <v>38</v>
      </c>
      <c r="BK24" s="67" t="s">
        <v>42</v>
      </c>
    </row>
    <row r="25" spans="1:63" s="67" customFormat="1" ht="22.5" customHeight="1" x14ac:dyDescent="0.15">
      <c r="A25" s="58">
        <v>12</v>
      </c>
      <c r="B25" s="48"/>
      <c r="C25" s="21" t="str">
        <f>IF(患者1!AN25&lt;&gt;TRUE,患者1!C25,"")</f>
        <v/>
      </c>
      <c r="D25" s="22" t="str">
        <f>IF(患者1!AN25&lt;&gt;TRUE,患者1!D25,"")</f>
        <v/>
      </c>
      <c r="E25" s="23" t="s">
        <v>35</v>
      </c>
      <c r="F25" s="24" t="str">
        <f>IF(患者1!AN25&lt;&gt;TRUE,患者1!F25,"")</f>
        <v/>
      </c>
      <c r="G25" s="25"/>
      <c r="H25" s="96" t="str">
        <f>IF(患者1!AN25&lt;&gt;TRUE,患者1!H25,"")</f>
        <v/>
      </c>
      <c r="I25" s="97"/>
      <c r="J25" s="98"/>
      <c r="K25" s="99"/>
      <c r="L25" s="99"/>
      <c r="M25" s="99"/>
      <c r="N25" s="100"/>
      <c r="O25" s="98"/>
      <c r="P25" s="100"/>
      <c r="Q25" s="63"/>
      <c r="R25" s="63"/>
      <c r="S25" s="63"/>
      <c r="T25" s="63"/>
      <c r="U25" s="63"/>
      <c r="V25" s="63"/>
      <c r="W25" s="63"/>
      <c r="X25" s="63"/>
      <c r="Y25" s="63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 t="b">
        <f t="shared" si="4"/>
        <v>0</v>
      </c>
      <c r="AO25" s="67" t="b">
        <f t="shared" si="5"/>
        <v>0</v>
      </c>
      <c r="AR25" s="67" t="b">
        <f t="shared" si="3"/>
        <v>0</v>
      </c>
      <c r="AU25" s="39" t="b">
        <f>患者1!AU25</f>
        <v>0</v>
      </c>
      <c r="AV25" s="39" t="b">
        <f>患者1!AV25</f>
        <v>0</v>
      </c>
      <c r="AW25" s="67" t="str">
        <f t="shared" si="6"/>
        <v/>
      </c>
      <c r="AY25" s="39"/>
      <c r="AZ25" s="39">
        <f t="shared" si="8"/>
        <v>1</v>
      </c>
      <c r="BA25" s="39">
        <f t="shared" si="8"/>
        <v>1</v>
      </c>
      <c r="BB25" s="39" t="s">
        <v>38</v>
      </c>
      <c r="BK25" s="67" t="s">
        <v>42</v>
      </c>
    </row>
    <row r="26" spans="1:63" s="67" customFormat="1" ht="22.5" customHeight="1" x14ac:dyDescent="0.15">
      <c r="A26" s="58">
        <v>13</v>
      </c>
      <c r="B26" s="48"/>
      <c r="C26" s="21" t="str">
        <f>IF(患者1!AN26&lt;&gt;TRUE,患者1!C26,"")</f>
        <v/>
      </c>
      <c r="D26" s="22" t="str">
        <f>IF(患者1!AN26&lt;&gt;TRUE,患者1!D26,"")</f>
        <v/>
      </c>
      <c r="E26" s="23" t="s">
        <v>35</v>
      </c>
      <c r="F26" s="24" t="str">
        <f>IF(患者1!AN26&lt;&gt;TRUE,患者1!F26,"")</f>
        <v/>
      </c>
      <c r="G26" s="25"/>
      <c r="H26" s="96" t="str">
        <f>IF(患者1!AN26&lt;&gt;TRUE,患者1!H26,"")</f>
        <v/>
      </c>
      <c r="I26" s="97"/>
      <c r="J26" s="98"/>
      <c r="K26" s="99"/>
      <c r="L26" s="99"/>
      <c r="M26" s="99"/>
      <c r="N26" s="100"/>
      <c r="O26" s="98"/>
      <c r="P26" s="100"/>
      <c r="Q26" s="63"/>
      <c r="R26" s="63"/>
      <c r="S26" s="63"/>
      <c r="T26" s="63"/>
      <c r="U26" s="63"/>
      <c r="V26" s="63"/>
      <c r="W26" s="63"/>
      <c r="X26" s="63"/>
      <c r="Y26" s="63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 t="b">
        <f t="shared" si="4"/>
        <v>0</v>
      </c>
      <c r="AO26" s="67" t="b">
        <f t="shared" si="5"/>
        <v>0</v>
      </c>
      <c r="AR26" s="67" t="b">
        <f t="shared" si="3"/>
        <v>0</v>
      </c>
      <c r="AU26" s="39" t="b">
        <f>患者1!AU26</f>
        <v>0</v>
      </c>
      <c r="AV26" s="39" t="b">
        <f>患者1!AV26</f>
        <v>0</v>
      </c>
      <c r="AW26" s="67" t="str">
        <f t="shared" si="6"/>
        <v/>
      </c>
      <c r="AY26" s="39"/>
      <c r="AZ26" s="39">
        <f t="shared" si="8"/>
        <v>1</v>
      </c>
      <c r="BA26" s="39">
        <f t="shared" si="8"/>
        <v>1</v>
      </c>
      <c r="BB26" s="39" t="s">
        <v>38</v>
      </c>
      <c r="BK26" s="67" t="s">
        <v>42</v>
      </c>
    </row>
    <row r="27" spans="1:63" s="67" customFormat="1" ht="22.5" customHeight="1" x14ac:dyDescent="0.15">
      <c r="A27" s="58">
        <v>14</v>
      </c>
      <c r="B27" s="48"/>
      <c r="C27" s="21" t="str">
        <f>IF(患者1!AN27&lt;&gt;TRUE,患者1!C27,"")</f>
        <v/>
      </c>
      <c r="D27" s="22" t="str">
        <f>IF(患者1!AN27&lt;&gt;TRUE,患者1!D27,"")</f>
        <v/>
      </c>
      <c r="E27" s="23" t="s">
        <v>35</v>
      </c>
      <c r="F27" s="24" t="str">
        <f>IF(患者1!AN27&lt;&gt;TRUE,患者1!F27,"")</f>
        <v/>
      </c>
      <c r="G27" s="25"/>
      <c r="H27" s="96" t="str">
        <f>IF(患者1!AN27&lt;&gt;TRUE,患者1!H27,"")</f>
        <v/>
      </c>
      <c r="I27" s="97"/>
      <c r="J27" s="98"/>
      <c r="K27" s="99"/>
      <c r="L27" s="99"/>
      <c r="M27" s="99"/>
      <c r="N27" s="100"/>
      <c r="O27" s="98"/>
      <c r="P27" s="100"/>
      <c r="Q27" s="63"/>
      <c r="R27" s="63"/>
      <c r="S27" s="63"/>
      <c r="T27" s="63"/>
      <c r="U27" s="63"/>
      <c r="V27" s="63"/>
      <c r="W27" s="63"/>
      <c r="X27" s="63"/>
      <c r="Y27" s="63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 t="b">
        <f t="shared" si="4"/>
        <v>0</v>
      </c>
      <c r="AO27" s="67" t="b">
        <f t="shared" si="5"/>
        <v>0</v>
      </c>
      <c r="AR27" s="67" t="b">
        <f t="shared" si="3"/>
        <v>0</v>
      </c>
      <c r="AU27" s="39" t="b">
        <f>患者1!AU27</f>
        <v>0</v>
      </c>
      <c r="AV27" s="39" t="b">
        <f>患者1!AV27</f>
        <v>0</v>
      </c>
      <c r="AW27" s="67" t="str">
        <f t="shared" si="6"/>
        <v/>
      </c>
      <c r="AY27" s="39"/>
      <c r="AZ27" s="39">
        <f t="shared" si="8"/>
        <v>1</v>
      </c>
      <c r="BA27" s="39">
        <f t="shared" si="8"/>
        <v>1</v>
      </c>
      <c r="BB27" s="39" t="s">
        <v>38</v>
      </c>
      <c r="BK27" s="67" t="s">
        <v>42</v>
      </c>
    </row>
    <row r="28" spans="1:63" s="67" customFormat="1" ht="22.5" customHeight="1" x14ac:dyDescent="0.15">
      <c r="A28" s="58">
        <v>15</v>
      </c>
      <c r="B28" s="48"/>
      <c r="C28" s="21" t="str">
        <f>IF(患者1!AN28&lt;&gt;TRUE,患者1!C28,"")</f>
        <v/>
      </c>
      <c r="D28" s="22" t="str">
        <f>IF(患者1!AN28&lt;&gt;TRUE,患者1!D28,"")</f>
        <v/>
      </c>
      <c r="E28" s="23" t="s">
        <v>35</v>
      </c>
      <c r="F28" s="24" t="str">
        <f>IF(患者1!AN28&lt;&gt;TRUE,患者1!F28,"")</f>
        <v/>
      </c>
      <c r="G28" s="25"/>
      <c r="H28" s="96" t="str">
        <f>IF(患者1!AN28&lt;&gt;TRUE,患者1!H28,"")</f>
        <v/>
      </c>
      <c r="I28" s="97"/>
      <c r="J28" s="98"/>
      <c r="K28" s="99"/>
      <c r="L28" s="99"/>
      <c r="M28" s="99"/>
      <c r="N28" s="100"/>
      <c r="O28" s="98"/>
      <c r="P28" s="100"/>
      <c r="Q28" s="63"/>
      <c r="R28" s="63"/>
      <c r="S28" s="63"/>
      <c r="T28" s="63"/>
      <c r="U28" s="63"/>
      <c r="V28" s="63"/>
      <c r="W28" s="63"/>
      <c r="X28" s="63"/>
      <c r="Y28" s="63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 t="b">
        <f t="shared" si="4"/>
        <v>0</v>
      </c>
      <c r="AO28" s="67" t="b">
        <f t="shared" si="5"/>
        <v>0</v>
      </c>
      <c r="AR28" s="67" t="b">
        <f t="shared" si="3"/>
        <v>0</v>
      </c>
      <c r="AU28" s="39" t="b">
        <f>患者1!AU28</f>
        <v>0</v>
      </c>
      <c r="AV28" s="39" t="b">
        <f>患者1!AV28</f>
        <v>0</v>
      </c>
      <c r="AW28" s="67" t="str">
        <f t="shared" si="6"/>
        <v/>
      </c>
      <c r="AY28" s="39"/>
      <c r="AZ28" s="39">
        <f t="shared" si="8"/>
        <v>1</v>
      </c>
      <c r="BA28" s="39">
        <f t="shared" si="8"/>
        <v>1</v>
      </c>
      <c r="BB28" s="39" t="s">
        <v>38</v>
      </c>
      <c r="BK28" s="67" t="s">
        <v>42</v>
      </c>
    </row>
    <row r="29" spans="1:63" s="67" customFormat="1" ht="22.5" customHeight="1" x14ac:dyDescent="0.15">
      <c r="A29" s="58">
        <v>16</v>
      </c>
      <c r="B29" s="48"/>
      <c r="C29" s="21" t="str">
        <f>IF(患者1!AN29&lt;&gt;TRUE,患者1!C29,"")</f>
        <v/>
      </c>
      <c r="D29" s="22" t="str">
        <f>IF(患者1!AN29&lt;&gt;TRUE,患者1!D29,"")</f>
        <v/>
      </c>
      <c r="E29" s="23" t="s">
        <v>35</v>
      </c>
      <c r="F29" s="24" t="str">
        <f>IF(患者1!AN29&lt;&gt;TRUE,患者1!F29,"")</f>
        <v/>
      </c>
      <c r="G29" s="25"/>
      <c r="H29" s="96" t="str">
        <f>IF(患者1!AN29&lt;&gt;TRUE,患者1!H29,"")</f>
        <v/>
      </c>
      <c r="I29" s="97"/>
      <c r="J29" s="98"/>
      <c r="K29" s="99"/>
      <c r="L29" s="99"/>
      <c r="M29" s="99"/>
      <c r="N29" s="100"/>
      <c r="O29" s="98"/>
      <c r="P29" s="100"/>
      <c r="Q29" s="63"/>
      <c r="R29" s="63"/>
      <c r="S29" s="63"/>
      <c r="T29" s="63"/>
      <c r="U29" s="63"/>
      <c r="V29" s="63"/>
      <c r="W29" s="63"/>
      <c r="X29" s="63"/>
      <c r="Y29" s="63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 t="b">
        <f t="shared" si="4"/>
        <v>0</v>
      </c>
      <c r="AO29" s="67" t="b">
        <f t="shared" si="5"/>
        <v>0</v>
      </c>
      <c r="AR29" s="67" t="b">
        <f t="shared" si="3"/>
        <v>0</v>
      </c>
      <c r="AU29" s="39" t="b">
        <f>患者1!AU29</f>
        <v>0</v>
      </c>
      <c r="AV29" s="39" t="b">
        <f>患者1!AV29</f>
        <v>0</v>
      </c>
      <c r="AW29" s="67" t="str">
        <f t="shared" si="6"/>
        <v/>
      </c>
      <c r="AY29" s="39"/>
      <c r="AZ29" s="39">
        <f t="shared" si="8"/>
        <v>1</v>
      </c>
      <c r="BA29" s="39">
        <f t="shared" si="8"/>
        <v>1</v>
      </c>
      <c r="BB29" s="39" t="s">
        <v>38</v>
      </c>
      <c r="BK29" s="67" t="s">
        <v>42</v>
      </c>
    </row>
    <row r="30" spans="1:63" s="67" customFormat="1" ht="22.5" customHeight="1" x14ac:dyDescent="0.15">
      <c r="A30" s="58">
        <v>17</v>
      </c>
      <c r="B30" s="48"/>
      <c r="C30" s="21" t="str">
        <f>IF(患者1!AN30&lt;&gt;TRUE,患者1!C30,"")</f>
        <v/>
      </c>
      <c r="D30" s="22" t="str">
        <f>IF(患者1!AN30&lt;&gt;TRUE,患者1!D30,"")</f>
        <v/>
      </c>
      <c r="E30" s="23" t="s">
        <v>35</v>
      </c>
      <c r="F30" s="24" t="str">
        <f>IF(患者1!AN30&lt;&gt;TRUE,患者1!F30,"")</f>
        <v/>
      </c>
      <c r="G30" s="25"/>
      <c r="H30" s="96" t="str">
        <f>IF(患者1!AN30&lt;&gt;TRUE,患者1!H30,"")</f>
        <v/>
      </c>
      <c r="I30" s="97"/>
      <c r="J30" s="98"/>
      <c r="K30" s="99"/>
      <c r="L30" s="99"/>
      <c r="M30" s="99"/>
      <c r="N30" s="100"/>
      <c r="O30" s="98"/>
      <c r="P30" s="100"/>
      <c r="Q30" s="63"/>
      <c r="R30" s="63"/>
      <c r="S30" s="63"/>
      <c r="T30" s="63"/>
      <c r="U30" s="63"/>
      <c r="V30" s="63"/>
      <c r="W30" s="63"/>
      <c r="X30" s="63"/>
      <c r="Y30" s="63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 t="b">
        <f t="shared" si="4"/>
        <v>0</v>
      </c>
      <c r="AO30" s="67" t="b">
        <f t="shared" si="5"/>
        <v>0</v>
      </c>
      <c r="AR30" s="67" t="b">
        <f t="shared" si="3"/>
        <v>0</v>
      </c>
      <c r="AU30" s="39" t="b">
        <f>患者1!AU30</f>
        <v>0</v>
      </c>
      <c r="AV30" s="39" t="b">
        <f>患者1!AV30</f>
        <v>0</v>
      </c>
      <c r="AW30" s="67" t="str">
        <f t="shared" si="6"/>
        <v/>
      </c>
      <c r="AY30" s="39"/>
      <c r="AZ30" s="39">
        <f t="shared" si="8"/>
        <v>1</v>
      </c>
      <c r="BA30" s="39">
        <f t="shared" si="8"/>
        <v>1</v>
      </c>
      <c r="BB30" s="39" t="s">
        <v>38</v>
      </c>
      <c r="BK30" s="67" t="s">
        <v>42</v>
      </c>
    </row>
    <row r="31" spans="1:63" s="67" customFormat="1" ht="22.5" customHeight="1" x14ac:dyDescent="0.15">
      <c r="A31" s="58">
        <v>18</v>
      </c>
      <c r="B31" s="48"/>
      <c r="C31" s="21" t="str">
        <f>IF(患者1!AN31&lt;&gt;TRUE,患者1!C31,"")</f>
        <v/>
      </c>
      <c r="D31" s="22" t="str">
        <f>IF(患者1!AN31&lt;&gt;TRUE,患者1!D31,"")</f>
        <v/>
      </c>
      <c r="E31" s="23" t="s">
        <v>35</v>
      </c>
      <c r="F31" s="24" t="str">
        <f>IF(患者1!AN31&lt;&gt;TRUE,患者1!F31,"")</f>
        <v/>
      </c>
      <c r="G31" s="25"/>
      <c r="H31" s="96" t="str">
        <f>IF(患者1!AN31&lt;&gt;TRUE,患者1!H31,"")</f>
        <v/>
      </c>
      <c r="I31" s="97"/>
      <c r="J31" s="98"/>
      <c r="K31" s="99"/>
      <c r="L31" s="99"/>
      <c r="M31" s="99"/>
      <c r="N31" s="100"/>
      <c r="O31" s="98"/>
      <c r="P31" s="100"/>
      <c r="Q31" s="63"/>
      <c r="R31" s="63"/>
      <c r="S31" s="63"/>
      <c r="T31" s="63"/>
      <c r="U31" s="63"/>
      <c r="V31" s="63"/>
      <c r="W31" s="63"/>
      <c r="X31" s="63"/>
      <c r="Y31" s="63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 t="b">
        <f t="shared" si="4"/>
        <v>0</v>
      </c>
      <c r="AO31" s="67" t="b">
        <f t="shared" si="5"/>
        <v>0</v>
      </c>
      <c r="AR31" s="67" t="b">
        <f t="shared" si="3"/>
        <v>0</v>
      </c>
      <c r="AU31" s="39" t="b">
        <f>患者1!AU31</f>
        <v>0</v>
      </c>
      <c r="AV31" s="39" t="b">
        <f>患者1!AV31</f>
        <v>0</v>
      </c>
      <c r="AW31" s="67" t="str">
        <f t="shared" si="6"/>
        <v/>
      </c>
      <c r="AY31" s="39"/>
      <c r="AZ31" s="39">
        <f t="shared" si="8"/>
        <v>1</v>
      </c>
      <c r="BA31" s="39">
        <f t="shared" si="8"/>
        <v>1</v>
      </c>
      <c r="BB31" s="39" t="s">
        <v>38</v>
      </c>
      <c r="BK31" s="67" t="s">
        <v>42</v>
      </c>
    </row>
    <row r="32" spans="1:63" s="67" customFormat="1" ht="22.5" customHeight="1" x14ac:dyDescent="0.15">
      <c r="A32" s="58">
        <v>19</v>
      </c>
      <c r="B32" s="48"/>
      <c r="C32" s="21" t="str">
        <f>IF(患者1!AN32&lt;&gt;TRUE,患者1!C32,"")</f>
        <v/>
      </c>
      <c r="D32" s="22" t="str">
        <f>IF(患者1!AN32&lt;&gt;TRUE,患者1!D32,"")</f>
        <v/>
      </c>
      <c r="E32" s="23" t="s">
        <v>35</v>
      </c>
      <c r="F32" s="24" t="str">
        <f>IF(患者1!AN32&lt;&gt;TRUE,患者1!F32,"")</f>
        <v/>
      </c>
      <c r="G32" s="25"/>
      <c r="H32" s="96" t="str">
        <f>IF(患者1!AN32&lt;&gt;TRUE,患者1!H32,"")</f>
        <v/>
      </c>
      <c r="I32" s="97"/>
      <c r="J32" s="98"/>
      <c r="K32" s="99"/>
      <c r="L32" s="99"/>
      <c r="M32" s="99"/>
      <c r="N32" s="100"/>
      <c r="O32" s="98"/>
      <c r="P32" s="100"/>
      <c r="Q32" s="63"/>
      <c r="R32" s="63"/>
      <c r="S32" s="63"/>
      <c r="T32" s="63"/>
      <c r="U32" s="63"/>
      <c r="V32" s="63"/>
      <c r="W32" s="63"/>
      <c r="X32" s="63"/>
      <c r="Y32" s="63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 t="b">
        <f t="shared" si="4"/>
        <v>0</v>
      </c>
      <c r="AO32" s="67" t="b">
        <f t="shared" si="5"/>
        <v>0</v>
      </c>
      <c r="AR32" s="67" t="b">
        <f t="shared" si="3"/>
        <v>0</v>
      </c>
      <c r="AU32" s="39" t="b">
        <f>患者1!AU32</f>
        <v>0</v>
      </c>
      <c r="AV32" s="39" t="b">
        <f>患者1!AV32</f>
        <v>0</v>
      </c>
      <c r="AW32" s="67" t="str">
        <f t="shared" si="6"/>
        <v/>
      </c>
      <c r="AY32" s="39"/>
      <c r="AZ32" s="39">
        <f t="shared" si="8"/>
        <v>1</v>
      </c>
      <c r="BA32" s="39">
        <f t="shared" si="8"/>
        <v>1</v>
      </c>
      <c r="BB32" s="39" t="s">
        <v>38</v>
      </c>
      <c r="BK32" s="67" t="s">
        <v>42</v>
      </c>
    </row>
    <row r="33" spans="1:63" ht="22.5" customHeight="1" x14ac:dyDescent="0.15">
      <c r="A33" s="58">
        <v>20</v>
      </c>
      <c r="B33" s="48"/>
      <c r="C33" s="21" t="str">
        <f>IF(患者1!AN33&lt;&gt;TRUE,患者1!C33,"")</f>
        <v/>
      </c>
      <c r="D33" s="22" t="str">
        <f>IF(患者1!AN33&lt;&gt;TRUE,患者1!D33,"")</f>
        <v/>
      </c>
      <c r="E33" s="23" t="s">
        <v>35</v>
      </c>
      <c r="F33" s="24" t="str">
        <f>IF(患者1!AN33&lt;&gt;TRUE,患者1!F33,"")</f>
        <v/>
      </c>
      <c r="G33" s="25"/>
      <c r="H33" s="96" t="str">
        <f>IF(患者1!AN33&lt;&gt;TRUE,患者1!H33,"")</f>
        <v/>
      </c>
      <c r="I33" s="97"/>
      <c r="J33" s="98"/>
      <c r="K33" s="99"/>
      <c r="L33" s="99"/>
      <c r="M33" s="99"/>
      <c r="N33" s="100"/>
      <c r="O33" s="98"/>
      <c r="P33" s="100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 t="b">
        <f t="shared" si="4"/>
        <v>0</v>
      </c>
      <c r="AO33" s="67" t="b">
        <f t="shared" si="5"/>
        <v>0</v>
      </c>
      <c r="AR33" s="67" t="b">
        <f t="shared" si="3"/>
        <v>0</v>
      </c>
      <c r="AU33" s="39" t="b">
        <f>患者1!AU33</f>
        <v>0</v>
      </c>
      <c r="AV33" s="39" t="b">
        <f>患者1!AV33</f>
        <v>0</v>
      </c>
      <c r="AW33" s="67" t="str">
        <f t="shared" si="6"/>
        <v/>
      </c>
      <c r="AY33" s="39"/>
      <c r="AZ33" s="39">
        <f t="shared" si="8"/>
        <v>1</v>
      </c>
      <c r="BA33" s="39">
        <f t="shared" si="8"/>
        <v>1</v>
      </c>
      <c r="BK33" s="67" t="s">
        <v>42</v>
      </c>
    </row>
    <row r="34" spans="1:63" ht="30" customHeight="1" x14ac:dyDescent="0.15">
      <c r="C34" s="65" t="s">
        <v>18</v>
      </c>
      <c r="D34" s="52">
        <f>患者1!D34</f>
        <v>0</v>
      </c>
      <c r="E34" s="52" t="s">
        <v>19</v>
      </c>
      <c r="AD34" s="39"/>
      <c r="AE34" s="39"/>
      <c r="AF34" s="39"/>
      <c r="AG34" s="39"/>
      <c r="AH34" s="39"/>
      <c r="AI34" s="39"/>
      <c r="AN34" s="39"/>
      <c r="BK34" s="67" t="s">
        <v>42</v>
      </c>
    </row>
    <row r="35" spans="1:63" ht="27.75" customHeight="1" x14ac:dyDescent="0.15">
      <c r="H35" s="53" t="s">
        <v>20</v>
      </c>
      <c r="I35" s="26">
        <f>患者1!I35</f>
        <v>0</v>
      </c>
      <c r="J35" s="54" t="s">
        <v>21</v>
      </c>
      <c r="Z35" s="101" t="str">
        <f>AF39</f>
        <v/>
      </c>
      <c r="AA35" s="101"/>
      <c r="AB35" s="101"/>
      <c r="AC35" s="101"/>
      <c r="AD35" s="39"/>
      <c r="AE35" s="39"/>
      <c r="AF35" s="39"/>
      <c r="AG35" s="39"/>
      <c r="AH35" s="39"/>
      <c r="AI35" s="39"/>
      <c r="AN35" s="39"/>
      <c r="BK35" s="67" t="s">
        <v>42</v>
      </c>
    </row>
    <row r="36" spans="1:63" x14ac:dyDescent="0.15">
      <c r="R36" s="55"/>
      <c r="Z36" s="101"/>
      <c r="AA36" s="101"/>
      <c r="AB36" s="101"/>
      <c r="AC36" s="101"/>
      <c r="AD36" s="39"/>
      <c r="AE36" s="39"/>
      <c r="AF36" s="39"/>
      <c r="AG36" s="39"/>
      <c r="AH36" s="39"/>
      <c r="AI36" s="39"/>
      <c r="AN36" s="39"/>
      <c r="BK36" s="67" t="s">
        <v>42</v>
      </c>
    </row>
    <row r="37" spans="1:63" ht="13.5" customHeight="1" x14ac:dyDescent="0.15">
      <c r="R37" s="55"/>
      <c r="Z37" s="101"/>
      <c r="AA37" s="101"/>
      <c r="AB37" s="101"/>
      <c r="AC37" s="101"/>
      <c r="AD37" s="39"/>
      <c r="AE37" s="39"/>
      <c r="AF37" s="39" t="str">
        <f>AF2&amp;CHAR(10) &amp; AF3&amp;CHAR(10) &amp; AF4&amp;CHAR(10) &amp; AF5&amp;CHAR(10) &amp; AF6&amp;CHAR(10) &amp; AF9&amp;CHAR(10) &amp; AF10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</v>
      </c>
      <c r="AG37" s="39"/>
      <c r="AH37" s="39"/>
      <c r="AI37" s="39"/>
      <c r="AN37" s="39"/>
      <c r="BK37" s="67" t="s">
        <v>42</v>
      </c>
    </row>
    <row r="38" spans="1:63" ht="13.5" customHeight="1" x14ac:dyDescent="0.15">
      <c r="R38" s="55"/>
      <c r="Z38" s="101"/>
      <c r="AA38" s="101"/>
      <c r="AB38" s="101"/>
      <c r="AC38" s="101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Y38" s="39"/>
      <c r="AZ38" s="39"/>
      <c r="BA38" s="39"/>
      <c r="BB38" s="39"/>
      <c r="BC38" s="39"/>
      <c r="BD38" s="39"/>
      <c r="BE38" s="39"/>
      <c r="BG38" s="39"/>
      <c r="BH38" s="39"/>
      <c r="BI38" s="39"/>
      <c r="BJ38" s="39"/>
      <c r="BK38" s="67" t="s">
        <v>42</v>
      </c>
    </row>
    <row r="39" spans="1:63" ht="13.5" customHeight="1" x14ac:dyDescent="0.15">
      <c r="R39" s="55"/>
      <c r="Z39" s="101"/>
      <c r="AA39" s="101"/>
      <c r="AB39" s="101"/>
      <c r="AC39" s="101"/>
      <c r="AD39" s="39"/>
      <c r="AE39" s="39"/>
      <c r="AF39" s="39" t="str">
        <f>患者1!AF39</f>
        <v/>
      </c>
      <c r="AG39" s="39" t="str">
        <f>患者1!AG39</f>
        <v/>
      </c>
      <c r="AH39" s="39" t="str">
        <f>患者1!AH39</f>
        <v/>
      </c>
      <c r="AI39" s="39" t="str">
        <f>患者1!AI39</f>
        <v/>
      </c>
      <c r="AN39" s="39"/>
      <c r="AY39" s="39"/>
      <c r="AZ39" s="39"/>
      <c r="BA39" s="39"/>
      <c r="BB39" s="39"/>
      <c r="BC39" s="39"/>
      <c r="BD39" s="39"/>
      <c r="BE39" s="39"/>
      <c r="BG39" s="39"/>
      <c r="BH39" s="39"/>
      <c r="BI39" s="39"/>
      <c r="BJ39" s="39"/>
      <c r="BK39" s="67" t="s">
        <v>42</v>
      </c>
    </row>
    <row r="40" spans="1:63" ht="13.5" customHeight="1" x14ac:dyDescent="0.15">
      <c r="R40" s="55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Y40" s="39"/>
      <c r="AZ40" s="39"/>
      <c r="BA40" s="39"/>
      <c r="BB40" s="39"/>
      <c r="BC40" s="39"/>
      <c r="BD40" s="39"/>
      <c r="BE40" s="39"/>
      <c r="BG40" s="39"/>
      <c r="BH40" s="39"/>
      <c r="BI40" s="39"/>
      <c r="BJ40" s="39"/>
      <c r="BK40" s="67" t="s">
        <v>42</v>
      </c>
    </row>
    <row r="41" spans="1:63" ht="13.5" customHeight="1" x14ac:dyDescent="0.15">
      <c r="R41" s="55"/>
      <c r="AA41" s="39"/>
      <c r="AD41" s="39"/>
      <c r="AE41" s="39"/>
      <c r="AF41" s="39" t="str">
        <f>AF12&amp;AF39</f>
        <v>※「患者氏名（同一建物居住者）」　</v>
      </c>
      <c r="AG41" s="39" t="str">
        <f t="shared" ref="AG41:AI41" si="9">AG12&amp;AG39</f>
        <v>※「診療時間（開始時刻及び終了時間）」　</v>
      </c>
      <c r="AH41" s="39" t="str">
        <f t="shared" si="9"/>
        <v>※「診療場所」　</v>
      </c>
      <c r="AI41" s="39" t="str">
        <f t="shared" si="9"/>
        <v>※「在宅訪問診療料２、往診料」　</v>
      </c>
      <c r="AN41" s="39"/>
      <c r="AY41" s="39"/>
      <c r="AZ41" s="39"/>
      <c r="BA41" s="39"/>
      <c r="BB41" s="39"/>
      <c r="BC41" s="39"/>
      <c r="BD41" s="39"/>
      <c r="BE41" s="39"/>
      <c r="BG41" s="39"/>
      <c r="BH41" s="39"/>
      <c r="BI41" s="39"/>
      <c r="BJ41" s="39"/>
      <c r="BK41" s="67" t="s">
        <v>42</v>
      </c>
    </row>
    <row r="42" spans="1:63" ht="13.5" customHeight="1" x14ac:dyDescent="0.15">
      <c r="R42" s="55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Y42" s="39"/>
      <c r="AZ42" s="39"/>
      <c r="BA42" s="39"/>
      <c r="BB42" s="39"/>
      <c r="BC42" s="39"/>
      <c r="BD42" s="39"/>
      <c r="BE42" s="39"/>
      <c r="BG42" s="39"/>
      <c r="BH42" s="39"/>
      <c r="BI42" s="39"/>
      <c r="BJ42" s="39"/>
      <c r="BK42" s="67" t="s">
        <v>42</v>
      </c>
    </row>
    <row r="43" spans="1:63" ht="13.5" customHeight="1" x14ac:dyDescent="0.15">
      <c r="R43" s="55"/>
      <c r="Z43" s="67" t="str">
        <f>"※「診療人数合計」　"&amp;D34&amp;"人　"</f>
        <v>※「診療人数合計」　0人　</v>
      </c>
      <c r="AA43" s="67" t="str">
        <f>"※「主治医氏名」　"&amp;I35&amp;"　"</f>
        <v>※「主治医氏名」　0　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Y43" s="39"/>
      <c r="AZ43" s="39"/>
      <c r="BA43" s="39"/>
      <c r="BB43" s="39"/>
      <c r="BC43" s="39"/>
      <c r="BD43" s="39"/>
      <c r="BE43" s="39"/>
      <c r="BG43" s="39"/>
      <c r="BH43" s="39"/>
      <c r="BI43" s="39"/>
      <c r="BJ43" s="39"/>
      <c r="BK43" s="67" t="s">
        <v>42</v>
      </c>
    </row>
    <row r="44" spans="1:63" ht="13.5" customHeight="1" x14ac:dyDescent="0.15">
      <c r="R44" s="55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Y44" s="39"/>
      <c r="AZ44" s="39"/>
      <c r="BA44" s="39"/>
      <c r="BB44" s="39"/>
      <c r="BC44" s="39"/>
      <c r="BD44" s="39"/>
      <c r="BE44" s="39"/>
      <c r="BG44" s="39"/>
      <c r="BH44" s="39"/>
      <c r="BI44" s="39"/>
      <c r="BJ44" s="39"/>
      <c r="BK44" s="67" t="s">
        <v>42</v>
      </c>
    </row>
    <row r="45" spans="1:63" ht="13.5" customHeight="1" x14ac:dyDescent="0.15">
      <c r="R45" s="55"/>
      <c r="Z45" s="67" t="str">
        <f>Z43&amp;CHAR(10) &amp; AA43</f>
        <v>※「診療人数合計」　0人　
※「主治医氏名」　0　</v>
      </c>
      <c r="AA45" s="39"/>
      <c r="AB45" s="39"/>
      <c r="AC45" s="39"/>
      <c r="AD45" s="39"/>
      <c r="AE45" s="39"/>
      <c r="AF45" s="39" t="str">
        <f>DBCS(Z45)</f>
        <v>※「診療人数合計」　０人　
※「主治医氏名」　０　</v>
      </c>
      <c r="AG45" s="39"/>
      <c r="AH45" s="39"/>
      <c r="AI45" s="39"/>
      <c r="AJ45" s="39"/>
      <c r="AK45" s="39"/>
      <c r="AL45" s="39"/>
      <c r="AM45" s="39"/>
      <c r="AN45" s="39"/>
      <c r="AY45" s="39"/>
      <c r="AZ45" s="39"/>
      <c r="BA45" s="39"/>
      <c r="BB45" s="39"/>
      <c r="BC45" s="39"/>
      <c r="BD45" s="39"/>
      <c r="BE45" s="39"/>
      <c r="BG45" s="39"/>
      <c r="BH45" s="39"/>
      <c r="BI45" s="39"/>
      <c r="BJ45" s="39"/>
      <c r="BK45" s="67" t="s">
        <v>42</v>
      </c>
    </row>
    <row r="46" spans="1:63" ht="13.5" customHeight="1" x14ac:dyDescent="0.15">
      <c r="R46" s="55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Y46" s="39"/>
      <c r="AZ46" s="39"/>
      <c r="BA46" s="39"/>
      <c r="BB46" s="39"/>
      <c r="BC46" s="39"/>
      <c r="BD46" s="39"/>
      <c r="BE46" s="39"/>
      <c r="BG46" s="39"/>
      <c r="BH46" s="39"/>
      <c r="BI46" s="39"/>
      <c r="BJ46" s="39"/>
      <c r="BK46" s="67" t="s">
        <v>42</v>
      </c>
    </row>
    <row r="47" spans="1:63" ht="13.5" customHeight="1" x14ac:dyDescent="0.15">
      <c r="R47" s="55"/>
      <c r="Z47" s="39"/>
      <c r="AA47" s="39"/>
      <c r="AB47" s="39"/>
      <c r="AC47" s="39"/>
      <c r="AD47" s="39"/>
      <c r="AE47" s="39"/>
      <c r="AF47" s="39" t="str">
        <f>AF37&amp;CHAR(10) &amp;AF41&amp;CHAR(10) &amp;AG41&amp;CHAR(10) &amp;AH41&amp;CHAR(10) &amp;AI41&amp;CHAR(10) &amp;AF45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AG47" s="39"/>
      <c r="AH47" s="39"/>
      <c r="AI47" s="39"/>
      <c r="AJ47" s="39"/>
      <c r="AK47" s="39"/>
      <c r="AL47" s="39"/>
      <c r="AM47" s="39"/>
      <c r="AN47" s="39"/>
      <c r="AY47" s="39"/>
      <c r="AZ47" s="39"/>
      <c r="BA47" s="39"/>
      <c r="BB47" s="39"/>
      <c r="BC47" s="39"/>
      <c r="BD47" s="39"/>
      <c r="BE47" s="39"/>
      <c r="BG47" s="39"/>
      <c r="BH47" s="39"/>
      <c r="BI47" s="39"/>
      <c r="BJ47" s="39"/>
      <c r="BK47" s="67" t="s">
        <v>42</v>
      </c>
    </row>
    <row r="48" spans="1:63" ht="13.5" customHeight="1" x14ac:dyDescent="0.15">
      <c r="R48" s="55"/>
      <c r="AY48" s="39"/>
      <c r="AZ48" s="39"/>
      <c r="BA48" s="39"/>
      <c r="BB48" s="39"/>
      <c r="BC48" s="39"/>
      <c r="BD48" s="39"/>
      <c r="BE48" s="39"/>
      <c r="BG48" s="39"/>
      <c r="BH48" s="39"/>
      <c r="BI48" s="39"/>
      <c r="BJ48" s="39"/>
      <c r="BK48" s="39"/>
    </row>
    <row r="49" spans="18:63" ht="13.5" customHeight="1" x14ac:dyDescent="0.15">
      <c r="R49" s="55"/>
      <c r="AY49" s="39"/>
      <c r="AZ49" s="39"/>
      <c r="BA49" s="39"/>
      <c r="BB49" s="39"/>
      <c r="BC49" s="39"/>
      <c r="BD49" s="39"/>
      <c r="BE49" s="39"/>
      <c r="BG49" s="39"/>
      <c r="BH49" s="39"/>
      <c r="BI49" s="39"/>
      <c r="BJ49" s="39"/>
      <c r="BK49" s="39"/>
    </row>
    <row r="50" spans="18:63" ht="13.5" customHeight="1" x14ac:dyDescent="0.15">
      <c r="R50" s="55"/>
      <c r="AY50" s="39"/>
      <c r="AZ50" s="39"/>
      <c r="BA50" s="39"/>
      <c r="BB50" s="39"/>
      <c r="BC50" s="39"/>
      <c r="BD50" s="39"/>
      <c r="BE50" s="39"/>
      <c r="BG50" s="39"/>
      <c r="BH50" s="39"/>
      <c r="BI50" s="39"/>
      <c r="BJ50" s="39"/>
      <c r="BK50" s="39"/>
    </row>
    <row r="51" spans="18:63" x14ac:dyDescent="0.15">
      <c r="R51" s="55"/>
    </row>
    <row r="52" spans="18:63" x14ac:dyDescent="0.15">
      <c r="R52" s="55"/>
    </row>
    <row r="53" spans="18:63" x14ac:dyDescent="0.15">
      <c r="R53" s="55"/>
    </row>
    <row r="54" spans="18:63" x14ac:dyDescent="0.15">
      <c r="R54" s="55"/>
    </row>
    <row r="55" spans="18:63" x14ac:dyDescent="0.15">
      <c r="R55" s="55"/>
    </row>
    <row r="56" spans="18:63" x14ac:dyDescent="0.15">
      <c r="R56" s="55"/>
    </row>
    <row r="57" spans="18:63" x14ac:dyDescent="0.15">
      <c r="R57" s="55"/>
    </row>
    <row r="58" spans="18:63" x14ac:dyDescent="0.15">
      <c r="R58" s="55"/>
    </row>
  </sheetData>
  <sheetProtection sheet="1" objects="1" scenarios="1"/>
  <mergeCells count="76">
    <mergeCell ref="H33:I33"/>
    <mergeCell ref="J33:N33"/>
    <mergeCell ref="O33:P33"/>
    <mergeCell ref="Z35:AC39"/>
    <mergeCell ref="H31:I31"/>
    <mergeCell ref="J31:N31"/>
    <mergeCell ref="O31:P31"/>
    <mergeCell ref="H32:I32"/>
    <mergeCell ref="J32:N32"/>
    <mergeCell ref="O32:P32"/>
    <mergeCell ref="H29:I29"/>
    <mergeCell ref="J29:N29"/>
    <mergeCell ref="O29:P29"/>
    <mergeCell ref="H30:I30"/>
    <mergeCell ref="J30:N30"/>
    <mergeCell ref="O30:P30"/>
    <mergeCell ref="H27:I27"/>
    <mergeCell ref="J27:N27"/>
    <mergeCell ref="O27:P27"/>
    <mergeCell ref="H28:I28"/>
    <mergeCell ref="J28:N28"/>
    <mergeCell ref="O28:P28"/>
    <mergeCell ref="H25:I25"/>
    <mergeCell ref="J25:N25"/>
    <mergeCell ref="O25:P25"/>
    <mergeCell ref="H26:I26"/>
    <mergeCell ref="J26:N26"/>
    <mergeCell ref="O26:P26"/>
    <mergeCell ref="H23:I23"/>
    <mergeCell ref="J23:N23"/>
    <mergeCell ref="O23:P23"/>
    <mergeCell ref="H24:I24"/>
    <mergeCell ref="J24:N24"/>
    <mergeCell ref="O24:P24"/>
    <mergeCell ref="H21:I21"/>
    <mergeCell ref="J21:N21"/>
    <mergeCell ref="O21:P21"/>
    <mergeCell ref="H22:I22"/>
    <mergeCell ref="J22:N22"/>
    <mergeCell ref="O22:P22"/>
    <mergeCell ref="H19:I19"/>
    <mergeCell ref="J19:N19"/>
    <mergeCell ref="O19:P19"/>
    <mergeCell ref="H20:I20"/>
    <mergeCell ref="J20:N20"/>
    <mergeCell ref="O20:P20"/>
    <mergeCell ref="H17:I17"/>
    <mergeCell ref="J17:N17"/>
    <mergeCell ref="O17:P17"/>
    <mergeCell ref="H18:I18"/>
    <mergeCell ref="J18:N18"/>
    <mergeCell ref="O18:P18"/>
    <mergeCell ref="H15:I15"/>
    <mergeCell ref="J15:N15"/>
    <mergeCell ref="O15:P15"/>
    <mergeCell ref="H16:I16"/>
    <mergeCell ref="J16:N16"/>
    <mergeCell ref="O16:P16"/>
    <mergeCell ref="H12:I13"/>
    <mergeCell ref="J12:N12"/>
    <mergeCell ref="O12:P13"/>
    <mergeCell ref="D13:F13"/>
    <mergeCell ref="J13:N13"/>
    <mergeCell ref="H14:I14"/>
    <mergeCell ref="J14:N14"/>
    <mergeCell ref="O14:P14"/>
    <mergeCell ref="C2:P2"/>
    <mergeCell ref="D3:H3"/>
    <mergeCell ref="R3:R19"/>
    <mergeCell ref="E4:G4"/>
    <mergeCell ref="I4:P4"/>
    <mergeCell ref="E5:P5"/>
    <mergeCell ref="D6:P6"/>
    <mergeCell ref="C9:P9"/>
    <mergeCell ref="C12:C13"/>
    <mergeCell ref="D12:F1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13</xdr:row>
                    <xdr:rowOff>38100</xdr:rowOff>
                  </from>
                  <to>
                    <xdr:col>15</xdr:col>
                    <xdr:colOff>95250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Option Button 3">
              <controlPr defaultSize="0" autoFill="0" autoLine="0" autoPict="0">
                <anchor moveWithCells="1">
                  <from>
                    <xdr:col>4</xdr:col>
                    <xdr:colOff>85725</xdr:colOff>
                    <xdr:row>3</xdr:row>
                    <xdr:rowOff>66675</xdr:rowOff>
                  </from>
                  <to>
                    <xdr:col>7</xdr:col>
                    <xdr:colOff>9525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7" name="Option Button 4">
              <controlPr defaultSize="0" autoFill="0" autoLine="0" autoPict="0">
                <anchor moveWithCells="1">
                  <from>
                    <xdr:col>5</xdr:col>
                    <xdr:colOff>352425</xdr:colOff>
                    <xdr:row>3</xdr:row>
                    <xdr:rowOff>66675</xdr:rowOff>
                  </from>
                  <to>
                    <xdr:col>7</xdr:col>
                    <xdr:colOff>523875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3" r:id="rId8" name="Option Button 5">
              <controlPr defaultSize="0" autoFill="0" autoLine="0" autoPict="0">
                <anchor moveWithCells="1">
                  <from>
                    <xdr:col>7</xdr:col>
                    <xdr:colOff>714375</xdr:colOff>
                    <xdr:row>3</xdr:row>
                    <xdr:rowOff>66675</xdr:rowOff>
                  </from>
                  <to>
                    <xdr:col>8</xdr:col>
                    <xdr:colOff>695325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4" r:id="rId9" name="Option Button 6">
              <controlPr defaultSize="0" autoFill="0" autoLine="0" autoPict="0">
                <anchor moveWithCells="1">
                  <from>
                    <xdr:col>8</xdr:col>
                    <xdr:colOff>371475</xdr:colOff>
                    <xdr:row>3</xdr:row>
                    <xdr:rowOff>66675</xdr:rowOff>
                  </from>
                  <to>
                    <xdr:col>8</xdr:col>
                    <xdr:colOff>1209675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5" r:id="rId10" name="Option Button 7">
              <controlPr defaultSize="0" autoFill="0" autoLine="0" autoPict="0">
                <anchor moveWithCells="1">
                  <from>
                    <xdr:col>8</xdr:col>
                    <xdr:colOff>885825</xdr:colOff>
                    <xdr:row>3</xdr:row>
                    <xdr:rowOff>66675</xdr:rowOff>
                  </from>
                  <to>
                    <xdr:col>8</xdr:col>
                    <xdr:colOff>1724025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6" r:id="rId11" name="Option Button 8">
              <controlPr defaultSize="0" autoFill="0" autoLine="0" autoPict="0">
                <anchor moveWithCells="1">
                  <from>
                    <xdr:col>8</xdr:col>
                    <xdr:colOff>1400175</xdr:colOff>
                    <xdr:row>3</xdr:row>
                    <xdr:rowOff>66675</xdr:rowOff>
                  </from>
                  <to>
                    <xdr:col>9</xdr:col>
                    <xdr:colOff>114300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7" r:id="rId12" name="Option Button 9">
              <controlPr defaultSize="0" autoFill="0" autoLine="0" autoPict="0">
                <anchor moveWithCells="1">
                  <from>
                    <xdr:col>8</xdr:col>
                    <xdr:colOff>1914525</xdr:colOff>
                    <xdr:row>3</xdr:row>
                    <xdr:rowOff>66675</xdr:rowOff>
                  </from>
                  <to>
                    <xdr:col>11</xdr:col>
                    <xdr:colOff>142875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8" r:id="rId13" name="Option Button 10">
              <controlPr defaultSize="0" autoFill="0" autoLine="0" autoPict="0">
                <anchor moveWithCells="1">
                  <from>
                    <xdr:col>10</xdr:col>
                    <xdr:colOff>57150</xdr:colOff>
                    <xdr:row>3</xdr:row>
                    <xdr:rowOff>66675</xdr:rowOff>
                  </from>
                  <to>
                    <xdr:col>13</xdr:col>
                    <xdr:colOff>152400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9" r:id="rId14" name="Group Box 11">
              <controlPr defaultSize="0" autoFill="0" autoPict="0">
                <anchor moveWithCells="1">
                  <from>
                    <xdr:col>2</xdr:col>
                    <xdr:colOff>1000125</xdr:colOff>
                    <xdr:row>2</xdr:row>
                    <xdr:rowOff>266700</xdr:rowOff>
                  </from>
                  <to>
                    <xdr:col>15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0" r:id="rId15" name="Option Button 12">
              <controlPr defaultSize="0" autoFill="0" autoLine="0" autoPict="0">
                <anchor moveWithCells="1">
                  <from>
                    <xdr:col>4</xdr:col>
                    <xdr:colOff>76200</xdr:colOff>
                    <xdr:row>4</xdr:row>
                    <xdr:rowOff>76200</xdr:rowOff>
                  </from>
                  <to>
                    <xdr:col>7</xdr:col>
                    <xdr:colOff>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1" r:id="rId16" name="Option Button 13">
              <controlPr defaultSize="0" autoFill="0" autoLine="0" autoPict="0">
                <anchor moveWithCells="1">
                  <from>
                    <xdr:col>5</xdr:col>
                    <xdr:colOff>342900</xdr:colOff>
                    <xdr:row>4</xdr:row>
                    <xdr:rowOff>76200</xdr:rowOff>
                  </from>
                  <to>
                    <xdr:col>7</xdr:col>
                    <xdr:colOff>514350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2" r:id="rId17" name="Option Button 14">
              <controlPr defaultSize="0" autoFill="0" autoLine="0" autoPict="0">
                <anchor moveWithCells="1">
                  <from>
                    <xdr:col>7</xdr:col>
                    <xdr:colOff>190500</xdr:colOff>
                    <xdr:row>4</xdr:row>
                    <xdr:rowOff>76200</xdr:rowOff>
                  </from>
                  <to>
                    <xdr:col>8</xdr:col>
                    <xdr:colOff>171450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3" r:id="rId18" name="Option Button 15">
              <controlPr defaultSize="0" autoFill="0" autoLine="0" autoPict="0">
                <anchor moveWithCells="1">
                  <from>
                    <xdr:col>7</xdr:col>
                    <xdr:colOff>704850</xdr:colOff>
                    <xdr:row>4</xdr:row>
                    <xdr:rowOff>76200</xdr:rowOff>
                  </from>
                  <to>
                    <xdr:col>8</xdr:col>
                    <xdr:colOff>685800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4" r:id="rId19" name="Option Button 16">
              <controlPr defaultSize="0" autoFill="0" autoLine="0" autoPict="0">
                <anchor moveWithCells="1">
                  <from>
                    <xdr:col>8</xdr:col>
                    <xdr:colOff>361950</xdr:colOff>
                    <xdr:row>4</xdr:row>
                    <xdr:rowOff>76200</xdr:rowOff>
                  </from>
                  <to>
                    <xdr:col>8</xdr:col>
                    <xdr:colOff>1200150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5" r:id="rId20" name="Option Button 17">
              <controlPr defaultSize="0" autoFill="0" autoLine="0" autoPict="0">
                <anchor moveWithCells="1">
                  <from>
                    <xdr:col>8</xdr:col>
                    <xdr:colOff>876300</xdr:colOff>
                    <xdr:row>4</xdr:row>
                    <xdr:rowOff>76200</xdr:rowOff>
                  </from>
                  <to>
                    <xdr:col>8</xdr:col>
                    <xdr:colOff>1714500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6" r:id="rId21" name="Option Button 18">
              <controlPr defaultSize="0" autoFill="0" autoLine="0" autoPict="0">
                <anchor moveWithCells="1">
                  <from>
                    <xdr:col>8</xdr:col>
                    <xdr:colOff>1390650</xdr:colOff>
                    <xdr:row>4</xdr:row>
                    <xdr:rowOff>76200</xdr:rowOff>
                  </from>
                  <to>
                    <xdr:col>9</xdr:col>
                    <xdr:colOff>104775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7" r:id="rId22" name="Option Button 19">
              <controlPr defaultSize="0" autoFill="0" autoLine="0" autoPict="0">
                <anchor moveWithCells="1">
                  <from>
                    <xdr:col>8</xdr:col>
                    <xdr:colOff>1905000</xdr:colOff>
                    <xdr:row>4</xdr:row>
                    <xdr:rowOff>76200</xdr:rowOff>
                  </from>
                  <to>
                    <xdr:col>11</xdr:col>
                    <xdr:colOff>133350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8" r:id="rId23" name="Option Button 20">
              <controlPr defaultSize="0" autoFill="0" autoLine="0" autoPict="0">
                <anchor moveWithCells="1">
                  <from>
                    <xdr:col>10</xdr:col>
                    <xdr:colOff>57150</xdr:colOff>
                    <xdr:row>4</xdr:row>
                    <xdr:rowOff>76200</xdr:rowOff>
                  </from>
                  <to>
                    <xdr:col>13</xdr:col>
                    <xdr:colOff>152400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9" r:id="rId24" name="Group Box 21">
              <controlPr defaultSize="0" autoFill="0" autoPict="0">
                <anchor moveWithCells="1">
                  <from>
                    <xdr:col>3</xdr:col>
                    <xdr:colOff>438150</xdr:colOff>
                    <xdr:row>4</xdr:row>
                    <xdr:rowOff>57150</xdr:rowOff>
                  </from>
                  <to>
                    <xdr:col>15</xdr:col>
                    <xdr:colOff>228600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0" r:id="rId25" name="Option Button 22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76200</xdr:rowOff>
                  </from>
                  <to>
                    <xdr:col>15</xdr:col>
                    <xdr:colOff>180975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1" r:id="rId26" name="Check Box 2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14</xdr:row>
                    <xdr:rowOff>28575</xdr:rowOff>
                  </from>
                  <to>
                    <xdr:col>12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2" r:id="rId27" name="Check Box 2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14</xdr:row>
                    <xdr:rowOff>38100</xdr:rowOff>
                  </from>
                  <to>
                    <xdr:col>15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3" r:id="rId28" name="Check Box 2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15</xdr:row>
                    <xdr:rowOff>28575</xdr:rowOff>
                  </from>
                  <to>
                    <xdr:col>12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4" r:id="rId29" name="Check Box 2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15</xdr:row>
                    <xdr:rowOff>38100</xdr:rowOff>
                  </from>
                  <to>
                    <xdr:col>15</xdr:col>
                    <xdr:colOff>95250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5" r:id="rId30" name="Check Box 2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16</xdr:row>
                    <xdr:rowOff>28575</xdr:rowOff>
                  </from>
                  <to>
                    <xdr:col>12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6" r:id="rId31" name="Check Box 2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16</xdr:row>
                    <xdr:rowOff>38100</xdr:rowOff>
                  </from>
                  <to>
                    <xdr:col>15</xdr:col>
                    <xdr:colOff>95250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7" r:id="rId32" name="Check Box 2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17</xdr:row>
                    <xdr:rowOff>28575</xdr:rowOff>
                  </from>
                  <to>
                    <xdr:col>12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8" r:id="rId33" name="Check Box 3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17</xdr:row>
                    <xdr:rowOff>38100</xdr:rowOff>
                  </from>
                  <to>
                    <xdr:col>15</xdr:col>
                    <xdr:colOff>95250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9" r:id="rId34" name="Check Box 3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18</xdr:row>
                    <xdr:rowOff>28575</xdr:rowOff>
                  </from>
                  <to>
                    <xdr:col>12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0" r:id="rId35" name="Check Box 3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18</xdr:row>
                    <xdr:rowOff>38100</xdr:rowOff>
                  </from>
                  <to>
                    <xdr:col>15</xdr:col>
                    <xdr:colOff>95250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1" r:id="rId36" name="Check Box 3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19</xdr:row>
                    <xdr:rowOff>28575</xdr:rowOff>
                  </from>
                  <to>
                    <xdr:col>12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2" r:id="rId37" name="Check Box 3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19</xdr:row>
                    <xdr:rowOff>38100</xdr:rowOff>
                  </from>
                  <to>
                    <xdr:col>15</xdr:col>
                    <xdr:colOff>95250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3" r:id="rId38" name="Check Box 3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20</xdr:row>
                    <xdr:rowOff>28575</xdr:rowOff>
                  </from>
                  <to>
                    <xdr:col>12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4" r:id="rId39" name="Check Box 3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20</xdr:row>
                    <xdr:rowOff>38100</xdr:rowOff>
                  </from>
                  <to>
                    <xdr:col>15</xdr:col>
                    <xdr:colOff>95250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5" r:id="rId40" name="Check Box 3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21</xdr:row>
                    <xdr:rowOff>28575</xdr:rowOff>
                  </from>
                  <to>
                    <xdr:col>12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6" r:id="rId41" name="Check Box 3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21</xdr:row>
                    <xdr:rowOff>38100</xdr:rowOff>
                  </from>
                  <to>
                    <xdr:col>15</xdr:col>
                    <xdr:colOff>95250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7" r:id="rId42" name="Check Box 3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22</xdr:row>
                    <xdr:rowOff>28575</xdr:rowOff>
                  </from>
                  <to>
                    <xdr:col>12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8" r:id="rId43" name="Check Box 4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22</xdr:row>
                    <xdr:rowOff>38100</xdr:rowOff>
                  </from>
                  <to>
                    <xdr:col>15</xdr:col>
                    <xdr:colOff>95250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9" r:id="rId44" name="Check Box 4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23</xdr:row>
                    <xdr:rowOff>28575</xdr:rowOff>
                  </from>
                  <to>
                    <xdr:col>12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0" r:id="rId45" name="Check Box 4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23</xdr:row>
                    <xdr:rowOff>38100</xdr:rowOff>
                  </from>
                  <to>
                    <xdr:col>15</xdr:col>
                    <xdr:colOff>95250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1" r:id="rId46" name="Check Box 4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24</xdr:row>
                    <xdr:rowOff>28575</xdr:rowOff>
                  </from>
                  <to>
                    <xdr:col>12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2" r:id="rId47" name="Check Box 4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24</xdr:row>
                    <xdr:rowOff>38100</xdr:rowOff>
                  </from>
                  <to>
                    <xdr:col>15</xdr:col>
                    <xdr:colOff>95250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3" r:id="rId48" name="Check Box 4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25</xdr:row>
                    <xdr:rowOff>28575</xdr:rowOff>
                  </from>
                  <to>
                    <xdr:col>12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4" r:id="rId49" name="Check Box 4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25</xdr:row>
                    <xdr:rowOff>38100</xdr:rowOff>
                  </from>
                  <to>
                    <xdr:col>15</xdr:col>
                    <xdr:colOff>95250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5" r:id="rId50" name="Check Box 4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26</xdr:row>
                    <xdr:rowOff>28575</xdr:rowOff>
                  </from>
                  <to>
                    <xdr:col>12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6" r:id="rId51" name="Check Box 4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26</xdr:row>
                    <xdr:rowOff>38100</xdr:rowOff>
                  </from>
                  <to>
                    <xdr:col>15</xdr:col>
                    <xdr:colOff>95250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7" r:id="rId52" name="Check Box 4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27</xdr:row>
                    <xdr:rowOff>28575</xdr:rowOff>
                  </from>
                  <to>
                    <xdr:col>12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8" r:id="rId53" name="Check Box 5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27</xdr:row>
                    <xdr:rowOff>38100</xdr:rowOff>
                  </from>
                  <to>
                    <xdr:col>15</xdr:col>
                    <xdr:colOff>95250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9" r:id="rId54" name="Check Box 5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28</xdr:row>
                    <xdr:rowOff>28575</xdr:rowOff>
                  </from>
                  <to>
                    <xdr:col>12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0" r:id="rId55" name="Check Box 5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28</xdr:row>
                    <xdr:rowOff>38100</xdr:rowOff>
                  </from>
                  <to>
                    <xdr:col>15</xdr:col>
                    <xdr:colOff>95250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1" r:id="rId56" name="Check Box 5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29</xdr:row>
                    <xdr:rowOff>28575</xdr:rowOff>
                  </from>
                  <to>
                    <xdr:col>12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2" r:id="rId57" name="Check Box 5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29</xdr:row>
                    <xdr:rowOff>38100</xdr:rowOff>
                  </from>
                  <to>
                    <xdr:col>15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3" r:id="rId58" name="Check Box 5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30</xdr:row>
                    <xdr:rowOff>28575</xdr:rowOff>
                  </from>
                  <to>
                    <xdr:col>12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4" r:id="rId59" name="Check Box 5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30</xdr:row>
                    <xdr:rowOff>38100</xdr:rowOff>
                  </from>
                  <to>
                    <xdr:col>15</xdr:col>
                    <xdr:colOff>95250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5" r:id="rId60" name="Check Box 5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31</xdr:row>
                    <xdr:rowOff>28575</xdr:rowOff>
                  </from>
                  <to>
                    <xdr:col>12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6" r:id="rId61" name="Check Box 5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31</xdr:row>
                    <xdr:rowOff>38100</xdr:rowOff>
                  </from>
                  <to>
                    <xdr:col>15</xdr:col>
                    <xdr:colOff>95250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7" r:id="rId62" name="Check Box 5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32</xdr:row>
                    <xdr:rowOff>28575</xdr:rowOff>
                  </from>
                  <to>
                    <xdr:col>12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8" r:id="rId63" name="Check Box 6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32</xdr:row>
                    <xdr:rowOff>38100</xdr:rowOff>
                  </from>
                  <to>
                    <xdr:col>15</xdr:col>
                    <xdr:colOff>95250</xdr:colOff>
                    <xdr:row>32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58"/>
  <sheetViews>
    <sheetView zoomScaleNormal="100" workbookViewId="0">
      <selection activeCell="D3" sqref="D3:H3"/>
    </sheetView>
  </sheetViews>
  <sheetFormatPr defaultRowHeight="13.5" x14ac:dyDescent="0.15"/>
  <cols>
    <col min="1" max="1" width="4.25" style="58" customWidth="1"/>
    <col min="2" max="2" width="2.375" style="63" customWidth="1"/>
    <col min="3" max="3" width="14.625" style="63" customWidth="1"/>
    <col min="4" max="4" width="7.75" style="63" customWidth="1"/>
    <col min="5" max="5" width="3.25" style="63" customWidth="1"/>
    <col min="6" max="6" width="7.75" style="63" customWidth="1"/>
    <col min="7" max="7" width="1" style="63" customWidth="1"/>
    <col min="8" max="8" width="11.25" style="63" customWidth="1"/>
    <col min="9" max="9" width="27.875" style="63" customWidth="1"/>
    <col min="10" max="10" width="3.125" style="63" customWidth="1"/>
    <col min="11" max="16" width="3.25" style="63" customWidth="1"/>
    <col min="17" max="17" width="3.75" style="63" customWidth="1"/>
    <col min="18" max="18" width="47.625" style="63" customWidth="1"/>
    <col min="19" max="19" width="2.375" style="63" customWidth="1"/>
    <col min="20" max="25" width="1.25" style="63" customWidth="1"/>
    <col min="26" max="62" width="1.25" style="67" customWidth="1"/>
    <col min="63" max="63" width="6.75" style="67" customWidth="1"/>
    <col min="64" max="68" width="6.75" style="63" customWidth="1"/>
    <col min="69" max="16384" width="9" style="63"/>
  </cols>
  <sheetData>
    <row r="1" spans="1:68" x14ac:dyDescent="0.15">
      <c r="B1" s="40" t="s">
        <v>0</v>
      </c>
      <c r="AU1" s="67" t="b">
        <v>1</v>
      </c>
    </row>
    <row r="2" spans="1:68" ht="28.5" customHeight="1" x14ac:dyDescent="0.15">
      <c r="C2" s="102" t="s">
        <v>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R2" s="42" t="s">
        <v>30</v>
      </c>
      <c r="Z2" s="67" t="s">
        <v>45</v>
      </c>
      <c r="AD2" s="39"/>
      <c r="AE2" s="39"/>
      <c r="AF2" s="39" t="str">
        <f>DBCS(Z2)</f>
        <v>※「訪問診療に関する記録書」</v>
      </c>
      <c r="AG2" s="39"/>
      <c r="AH2" s="39"/>
      <c r="AI2" s="39"/>
      <c r="AN2" s="39"/>
      <c r="BB2" s="67" t="s">
        <v>38</v>
      </c>
      <c r="BK2" s="67" t="s">
        <v>42</v>
      </c>
    </row>
    <row r="3" spans="1:68" ht="25.5" customHeight="1" x14ac:dyDescent="0.15">
      <c r="C3" s="64" t="s">
        <v>2</v>
      </c>
      <c r="D3" s="73"/>
      <c r="E3" s="73"/>
      <c r="F3" s="73"/>
      <c r="G3" s="73"/>
      <c r="H3" s="73"/>
      <c r="I3" s="64" t="s">
        <v>24</v>
      </c>
      <c r="J3" s="64"/>
      <c r="K3" s="64"/>
      <c r="L3" s="64"/>
      <c r="M3" s="64"/>
      <c r="N3" s="64"/>
      <c r="O3" s="64"/>
      <c r="R3" s="110" t="str">
        <f>S20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Z3" s="67" t="str">
        <f>"※「患者氏名」　"&amp;D3</f>
        <v>※「患者氏名」　</v>
      </c>
      <c r="AD3" s="39"/>
      <c r="AE3" s="39"/>
      <c r="AF3" s="39" t="str">
        <f t="shared" ref="AF3:AF6" si="0">DBCS(Z3)</f>
        <v>※「患者氏名」　</v>
      </c>
      <c r="AG3" s="39"/>
      <c r="AH3" s="39"/>
      <c r="AI3" s="39"/>
      <c r="AN3" s="39"/>
      <c r="AY3" s="39"/>
      <c r="AZ3" s="39"/>
      <c r="BB3" s="39" t="s">
        <v>38</v>
      </c>
      <c r="BK3" s="67" t="s">
        <v>42</v>
      </c>
    </row>
    <row r="4" spans="1:68" ht="25.5" customHeight="1" x14ac:dyDescent="0.15">
      <c r="C4" s="64" t="s">
        <v>3</v>
      </c>
      <c r="D4" s="44" t="s">
        <v>5</v>
      </c>
      <c r="E4" s="113"/>
      <c r="F4" s="113"/>
      <c r="G4" s="113"/>
      <c r="H4" s="45" t="s">
        <v>22</v>
      </c>
      <c r="I4" s="114"/>
      <c r="J4" s="114"/>
      <c r="K4" s="114"/>
      <c r="L4" s="114"/>
      <c r="M4" s="114"/>
      <c r="N4" s="114"/>
      <c r="O4" s="114"/>
      <c r="P4" s="114"/>
      <c r="R4" s="111"/>
      <c r="Z4" s="67" t="str">
        <f>"※「要介護度」　"&amp;AA4</f>
        <v>※「要介護度」　該当なし</v>
      </c>
      <c r="AA4" s="67" t="str">
        <f>AC4</f>
        <v>該当なし</v>
      </c>
      <c r="AB4" s="37">
        <v>8</v>
      </c>
      <c r="AC4" s="67" t="str">
        <f>CHOOSE(AB4,"要支援１","要支援２","要介護１","要介護２","要介護３","要介護４","要介護５","該当なし")</f>
        <v>該当なし</v>
      </c>
      <c r="AD4" s="39"/>
      <c r="AE4" s="39"/>
      <c r="AF4" s="39" t="str">
        <f t="shared" si="0"/>
        <v>※「要介護度」　該当なし</v>
      </c>
      <c r="AG4" s="39"/>
      <c r="AH4" s="39"/>
      <c r="AI4" s="39"/>
      <c r="AN4" s="39"/>
      <c r="AY4" s="39"/>
      <c r="AZ4" s="39"/>
      <c r="BA4" s="39"/>
      <c r="BB4" s="39" t="s">
        <v>38</v>
      </c>
      <c r="BK4" s="67" t="s">
        <v>42</v>
      </c>
    </row>
    <row r="5" spans="1:68" ht="25.5" customHeight="1" x14ac:dyDescent="0.15">
      <c r="C5" s="64" t="s">
        <v>4</v>
      </c>
      <c r="D5" s="6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R5" s="111"/>
      <c r="Z5" s="67" t="str">
        <f>"※「認知症の日常生活自立度」　"&amp;AA5</f>
        <v>※「認知症の日常生活自立度」　該当なし</v>
      </c>
      <c r="AA5" s="39" t="str">
        <f>AC5</f>
        <v>該当なし</v>
      </c>
      <c r="AB5" s="37">
        <v>10</v>
      </c>
      <c r="AC5" s="67" t="str">
        <f>CHOOSE(AB5,"I","II","IIa","IIb","III","IIIa","IIIb","IV","M","該当なし")</f>
        <v>該当なし</v>
      </c>
      <c r="AD5" s="39"/>
      <c r="AE5" s="39"/>
      <c r="AF5" s="39" t="str">
        <f t="shared" si="0"/>
        <v>※「認知症の日常生活自立度」　該当なし</v>
      </c>
      <c r="AG5" s="39"/>
      <c r="AH5" s="39"/>
      <c r="AI5" s="39"/>
      <c r="AN5" s="39"/>
      <c r="AY5" s="39"/>
      <c r="AZ5" s="39"/>
      <c r="BA5" s="39"/>
      <c r="BB5" s="39" t="s">
        <v>38</v>
      </c>
      <c r="BK5" s="67" t="s">
        <v>42</v>
      </c>
    </row>
    <row r="6" spans="1:68" ht="25.5" customHeight="1" x14ac:dyDescent="0.15">
      <c r="C6" s="64" t="s">
        <v>23</v>
      </c>
      <c r="D6" s="73">
        <f>患者1!D6</f>
        <v>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111"/>
      <c r="Z6" s="67" t="str">
        <f>"※「患者住所」　"&amp;D6</f>
        <v>※「患者住所」　0</v>
      </c>
      <c r="AD6" s="39"/>
      <c r="AE6" s="39"/>
      <c r="AF6" s="39" t="str">
        <f t="shared" si="0"/>
        <v>※「患者住所」　０</v>
      </c>
      <c r="AG6" s="39"/>
      <c r="AH6" s="39"/>
      <c r="AI6" s="39"/>
      <c r="AN6" s="39" t="b">
        <f>ISBLANK(D6)</f>
        <v>0</v>
      </c>
      <c r="AT6" s="67" t="str">
        <f>IF(AT5=TRUE,"２","")</f>
        <v/>
      </c>
      <c r="AU6" s="67" t="str">
        <f>IF(AU5=TRUE,"２ａ","")</f>
        <v/>
      </c>
      <c r="AV6" s="67" t="str">
        <f>IF(AV5=TRUE,"２ｂ","")</f>
        <v/>
      </c>
      <c r="AW6" s="67" t="str">
        <f>IF(AW5=TRUE,"３","")</f>
        <v/>
      </c>
      <c r="AX6" s="67" t="str">
        <f>IF(AX5=TRUE,"３ａ","")</f>
        <v/>
      </c>
      <c r="AY6" s="67" t="str">
        <f>IF(AY5=TRUE,"３ｂ","")</f>
        <v/>
      </c>
      <c r="AZ6" s="67" t="str">
        <f>IF(AZ5=TRUE,"４","")</f>
        <v/>
      </c>
      <c r="BA6" s="67" t="str">
        <f>IF(BA5=TRUE,"Ｍ","")</f>
        <v/>
      </c>
      <c r="BB6" s="39" t="s">
        <v>38</v>
      </c>
      <c r="BK6" s="67" t="s">
        <v>42</v>
      </c>
    </row>
    <row r="7" spans="1:68" ht="9" customHeight="1" x14ac:dyDescent="0.15">
      <c r="C7" s="6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R7" s="111"/>
      <c r="AD7" s="39"/>
      <c r="AE7" s="39"/>
      <c r="AF7" s="39"/>
      <c r="AG7" s="39"/>
      <c r="AH7" s="39"/>
      <c r="AI7" s="39"/>
      <c r="AN7" s="39"/>
      <c r="BB7" s="39" t="s">
        <v>38</v>
      </c>
      <c r="BG7" s="67" t="str">
        <f>IF(BG6=TRUE,"１","")</f>
        <v/>
      </c>
      <c r="BH7" s="67" t="str">
        <f>IF(BH6=TRUE,"２","")</f>
        <v/>
      </c>
      <c r="BI7" s="67" t="str">
        <f>IF(BI6=TRUE,"２ａ","")</f>
        <v/>
      </c>
      <c r="BJ7" s="67" t="str">
        <f>IF(BJ6=TRUE,"２ｂ","")</f>
        <v/>
      </c>
      <c r="BK7" s="67" t="s">
        <v>42</v>
      </c>
      <c r="BL7" s="63" t="str">
        <f>IF(BL6=TRUE,"３ａ","")</f>
        <v/>
      </c>
      <c r="BM7" s="63" t="str">
        <f>IF(BM6=TRUE,"３ｂ","")</f>
        <v/>
      </c>
      <c r="BN7" s="63" t="str">
        <f>IF(BN6=TRUE,"４","")</f>
        <v/>
      </c>
      <c r="BO7" s="63" t="str">
        <f>IF(BO6=TRUE,"Ｍ","")</f>
        <v/>
      </c>
      <c r="BP7" s="63" t="str">
        <f>IF(BP6=TRUE,"該当なし","")</f>
        <v/>
      </c>
    </row>
    <row r="8" spans="1:68" ht="25.5" customHeight="1" x14ac:dyDescent="0.15">
      <c r="C8" s="64" t="s">
        <v>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R8" s="111"/>
      <c r="AD8" s="39"/>
      <c r="AE8" s="39"/>
      <c r="AF8" s="39"/>
      <c r="AG8" s="39"/>
      <c r="AH8" s="39"/>
      <c r="AI8" s="39"/>
      <c r="AN8" s="39"/>
      <c r="BB8" s="39" t="s">
        <v>38</v>
      </c>
      <c r="BK8" s="67" t="s">
        <v>42</v>
      </c>
    </row>
    <row r="9" spans="1:68" ht="41.25" customHeight="1" x14ac:dyDescent="0.15"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R9" s="111"/>
      <c r="Z9" s="67" t="str">
        <f>"※「訪問診療が必要な理由」　"&amp;C9</f>
        <v>※「訪問診療が必要な理由」　</v>
      </c>
      <c r="AD9" s="39"/>
      <c r="AE9" s="39"/>
      <c r="AF9" s="39" t="str">
        <f t="shared" ref="AF9:AF10" si="1">DBCS(Z9)</f>
        <v>※「訪問診療が必要な理由」　</v>
      </c>
      <c r="AG9" s="39"/>
      <c r="AH9" s="39"/>
      <c r="AI9" s="39"/>
      <c r="AN9" s="39" t="b">
        <f>ISBLANK(C9)</f>
        <v>1</v>
      </c>
      <c r="BB9" s="39" t="s">
        <v>38</v>
      </c>
      <c r="BK9" s="67" t="s">
        <v>42</v>
      </c>
    </row>
    <row r="10" spans="1:68" ht="18" customHeight="1" x14ac:dyDescent="0.15">
      <c r="C10" s="64"/>
      <c r="D10" s="64"/>
      <c r="E10" s="64"/>
      <c r="F10" s="64"/>
      <c r="G10" s="64"/>
      <c r="H10" s="64"/>
      <c r="J10" s="47" t="s">
        <v>10</v>
      </c>
      <c r="K10" s="45">
        <f>患者1!K10</f>
        <v>0</v>
      </c>
      <c r="L10" s="45" t="s">
        <v>11</v>
      </c>
      <c r="M10" s="45">
        <f>患者1!M10</f>
        <v>0</v>
      </c>
      <c r="N10" s="45" t="s">
        <v>12</v>
      </c>
      <c r="O10" s="45">
        <f>患者1!O10</f>
        <v>0</v>
      </c>
      <c r="P10" s="45" t="s">
        <v>13</v>
      </c>
      <c r="R10" s="111"/>
      <c r="Z10" s="67" t="str">
        <f>"※「訪問診療を行った日」　"&amp;AA10</f>
        <v>※「訪問診療を行った日」　平成0年0月0日</v>
      </c>
      <c r="AA10" s="67" t="str">
        <f>J10&amp;K10&amp;L10&amp;M10&amp;N10&amp;O10&amp;P10</f>
        <v>平成0年0月0日</v>
      </c>
      <c r="AD10" s="39"/>
      <c r="AE10" s="39"/>
      <c r="AF10" s="39" t="str">
        <f t="shared" si="1"/>
        <v>※「訪問診療を行った日」　平成０年０月０日</v>
      </c>
      <c r="AG10" s="39"/>
      <c r="AH10" s="39"/>
      <c r="AI10" s="39"/>
      <c r="AN10" s="39"/>
      <c r="BB10" s="39" t="s">
        <v>38</v>
      </c>
      <c r="BK10" s="67" t="s">
        <v>42</v>
      </c>
    </row>
    <row r="11" spans="1:68" ht="10.5" customHeight="1" x14ac:dyDescent="0.15">
      <c r="C11" s="64"/>
      <c r="D11" s="64"/>
      <c r="E11" s="64"/>
      <c r="F11" s="64"/>
      <c r="G11" s="64"/>
      <c r="H11" s="64"/>
      <c r="J11" s="47"/>
      <c r="K11" s="64"/>
      <c r="L11" s="64"/>
      <c r="M11" s="64"/>
      <c r="N11" s="64"/>
      <c r="O11" s="64"/>
      <c r="P11" s="64"/>
      <c r="R11" s="111"/>
      <c r="AD11" s="39"/>
      <c r="AE11" s="39"/>
      <c r="AF11" s="39"/>
      <c r="AG11" s="39"/>
      <c r="AH11" s="39"/>
      <c r="AI11" s="39"/>
      <c r="AN11" s="39"/>
      <c r="BB11" s="39" t="s">
        <v>38</v>
      </c>
      <c r="BK11" s="67" t="s">
        <v>42</v>
      </c>
    </row>
    <row r="12" spans="1:68" ht="16.5" customHeight="1" x14ac:dyDescent="0.15">
      <c r="B12" s="48"/>
      <c r="C12" s="116" t="s">
        <v>7</v>
      </c>
      <c r="D12" s="118" t="s">
        <v>8</v>
      </c>
      <c r="E12" s="118"/>
      <c r="F12" s="119"/>
      <c r="G12" s="49"/>
      <c r="H12" s="104" t="s">
        <v>9</v>
      </c>
      <c r="I12" s="105"/>
      <c r="J12" s="108" t="s">
        <v>15</v>
      </c>
      <c r="K12" s="104"/>
      <c r="L12" s="104"/>
      <c r="M12" s="104"/>
      <c r="N12" s="105"/>
      <c r="O12" s="104" t="s">
        <v>17</v>
      </c>
      <c r="P12" s="105"/>
      <c r="R12" s="111"/>
      <c r="Z12" s="67" t="s">
        <v>25</v>
      </c>
      <c r="AA12" s="67" t="s">
        <v>26</v>
      </c>
      <c r="AB12" s="67" t="s">
        <v>27</v>
      </c>
      <c r="AC12" s="67" t="s">
        <v>28</v>
      </c>
      <c r="AD12" s="39"/>
      <c r="AE12" s="39"/>
      <c r="AF12" s="39" t="str">
        <f t="shared" ref="AF12:AI12" si="2">DBCS(Z12)</f>
        <v>※「患者氏名（同一建物居住者）」　</v>
      </c>
      <c r="AG12" s="39" t="str">
        <f t="shared" si="2"/>
        <v>※「診療時間（開始時刻及び終了時間）」　</v>
      </c>
      <c r="AH12" s="39" t="str">
        <f t="shared" si="2"/>
        <v>※「診療場所」　</v>
      </c>
      <c r="AI12" s="39" t="str">
        <f t="shared" si="2"/>
        <v>※「在宅訪問診療料２、往診料」　</v>
      </c>
      <c r="AN12" s="39"/>
      <c r="BB12" s="39" t="s">
        <v>38</v>
      </c>
      <c r="BK12" s="67" t="s">
        <v>42</v>
      </c>
    </row>
    <row r="13" spans="1:68" x14ac:dyDescent="0.15">
      <c r="B13" s="48"/>
      <c r="C13" s="117"/>
      <c r="D13" s="106" t="s">
        <v>14</v>
      </c>
      <c r="E13" s="106"/>
      <c r="F13" s="107"/>
      <c r="G13" s="66"/>
      <c r="H13" s="106"/>
      <c r="I13" s="107"/>
      <c r="J13" s="109" t="s">
        <v>16</v>
      </c>
      <c r="K13" s="106"/>
      <c r="L13" s="106"/>
      <c r="M13" s="106"/>
      <c r="N13" s="107"/>
      <c r="O13" s="106"/>
      <c r="P13" s="107"/>
      <c r="R13" s="111"/>
      <c r="AD13" s="39"/>
      <c r="AE13" s="39"/>
      <c r="AF13" s="39"/>
      <c r="AG13" s="39"/>
      <c r="AH13" s="39"/>
      <c r="AI13" s="39"/>
      <c r="AN13" s="39" t="s">
        <v>39</v>
      </c>
      <c r="AO13" s="67" t="s">
        <v>40</v>
      </c>
      <c r="AT13" s="67" t="s">
        <v>29</v>
      </c>
      <c r="AU13" s="67" t="s">
        <v>32</v>
      </c>
      <c r="AV13" s="67" t="s">
        <v>33</v>
      </c>
      <c r="BB13" s="39" t="s">
        <v>38</v>
      </c>
      <c r="BK13" s="67" t="s">
        <v>42</v>
      </c>
    </row>
    <row r="14" spans="1:68" ht="22.5" customHeight="1" x14ac:dyDescent="0.15">
      <c r="A14" s="58">
        <v>1</v>
      </c>
      <c r="B14" s="48"/>
      <c r="C14" s="21" t="str">
        <f>IF(患者1!AN14&lt;&gt;TRUE,患者1!C14,"")</f>
        <v/>
      </c>
      <c r="D14" s="22" t="str">
        <f>IF(患者1!AN14&lt;&gt;TRUE,患者1!D14,"")</f>
        <v/>
      </c>
      <c r="E14" s="23" t="s">
        <v>35</v>
      </c>
      <c r="F14" s="24" t="str">
        <f>IF(患者1!AN14&lt;&gt;TRUE,患者1!F14,"")</f>
        <v/>
      </c>
      <c r="G14" s="25"/>
      <c r="H14" s="96" t="str">
        <f>IF(患者1!AN14&lt;&gt;TRUE,患者1!H14,"")</f>
        <v/>
      </c>
      <c r="I14" s="97"/>
      <c r="J14" s="98"/>
      <c r="K14" s="99"/>
      <c r="L14" s="99"/>
      <c r="M14" s="99"/>
      <c r="N14" s="100"/>
      <c r="O14" s="98"/>
      <c r="P14" s="100"/>
      <c r="R14" s="111"/>
      <c r="AD14" s="39"/>
      <c r="AE14" s="39"/>
      <c r="AF14" s="39"/>
      <c r="AG14" s="39"/>
      <c r="AH14" s="39"/>
      <c r="AI14" s="39"/>
      <c r="AN14" s="39" t="b">
        <f>ISBLANK(C14)</f>
        <v>0</v>
      </c>
      <c r="AO14" s="67" t="b">
        <f>ISBLANK(H14)</f>
        <v>0</v>
      </c>
      <c r="AR14" s="67" t="b">
        <f t="shared" ref="AR14:AR33" si="3">ISBLANK(C14)</f>
        <v>0</v>
      </c>
      <c r="AU14" s="39" t="b">
        <f>患者1!AU14</f>
        <v>0</v>
      </c>
      <c r="AV14" s="39" t="b">
        <f>患者1!AV14</f>
        <v>0</v>
      </c>
      <c r="AW14" s="67" t="str">
        <f>IF(AU14=TRUE,"在宅患者訪問診療料２","")</f>
        <v/>
      </c>
      <c r="AX14" s="67" t="str">
        <f>IF(AV14=TRUE,"往診料","")</f>
        <v/>
      </c>
      <c r="AZ14" s="67">
        <f>IF(AN14&lt;&gt;TRUE,1,0)</f>
        <v>1</v>
      </c>
      <c r="BA14" s="39">
        <f>IF(AO14&lt;&gt;TRUE,1,0)</f>
        <v>1</v>
      </c>
      <c r="BB14" s="39" t="s">
        <v>38</v>
      </c>
      <c r="BK14" s="67" t="s">
        <v>42</v>
      </c>
    </row>
    <row r="15" spans="1:68" ht="22.5" customHeight="1" x14ac:dyDescent="0.15">
      <c r="A15" s="58">
        <v>2</v>
      </c>
      <c r="B15" s="48"/>
      <c r="C15" s="21" t="str">
        <f>IF(患者1!AN15&lt;&gt;TRUE,患者1!C15,"")</f>
        <v/>
      </c>
      <c r="D15" s="22" t="str">
        <f>IF(患者1!AN15&lt;&gt;TRUE,患者1!D15,"")</f>
        <v/>
      </c>
      <c r="E15" s="23" t="s">
        <v>35</v>
      </c>
      <c r="F15" s="24" t="str">
        <f>IF(患者1!AN15&lt;&gt;TRUE,患者1!F15,"")</f>
        <v/>
      </c>
      <c r="G15" s="25"/>
      <c r="H15" s="96" t="str">
        <f>IF(患者1!AN15&lt;&gt;TRUE,患者1!H15,"")</f>
        <v/>
      </c>
      <c r="I15" s="97"/>
      <c r="J15" s="98"/>
      <c r="K15" s="99"/>
      <c r="L15" s="99"/>
      <c r="M15" s="99"/>
      <c r="N15" s="100"/>
      <c r="O15" s="98"/>
      <c r="P15" s="100"/>
      <c r="R15" s="111"/>
      <c r="AD15" s="39"/>
      <c r="AE15" s="39"/>
      <c r="AF15" s="39"/>
      <c r="AG15" s="39"/>
      <c r="AH15" s="39"/>
      <c r="AI15" s="39"/>
      <c r="AN15" s="39" t="b">
        <f t="shared" ref="AN15:AN33" si="4">ISBLANK(C15)</f>
        <v>0</v>
      </c>
      <c r="AO15" s="67" t="b">
        <f t="shared" ref="AO15:AO33" si="5">ISBLANK(H15)</f>
        <v>0</v>
      </c>
      <c r="AR15" s="67" t="b">
        <f t="shared" si="3"/>
        <v>0</v>
      </c>
      <c r="AU15" s="39" t="b">
        <f>患者1!AU15</f>
        <v>0</v>
      </c>
      <c r="AV15" s="39" t="b">
        <f>患者1!AV15</f>
        <v>0</v>
      </c>
      <c r="AW15" s="67" t="str">
        <f t="shared" ref="AW15:AW33" si="6">IF(AU15=TRUE,"在宅患者訪問診療料２","")</f>
        <v/>
      </c>
      <c r="AX15" s="67" t="str">
        <f t="shared" ref="AX15:AX18" si="7">IF(AV15=TRUE,"往診料","")</f>
        <v/>
      </c>
      <c r="AZ15" s="39">
        <f t="shared" ref="AZ15:BA33" si="8">IF(AN15&lt;&gt;TRUE,1,0)</f>
        <v>1</v>
      </c>
      <c r="BA15" s="39">
        <f t="shared" si="8"/>
        <v>1</v>
      </c>
      <c r="BB15" s="39" t="s">
        <v>38</v>
      </c>
      <c r="BK15" s="67" t="s">
        <v>42</v>
      </c>
    </row>
    <row r="16" spans="1:68" ht="22.5" customHeight="1" x14ac:dyDescent="0.15">
      <c r="A16" s="58">
        <v>3</v>
      </c>
      <c r="B16" s="48"/>
      <c r="C16" s="21" t="str">
        <f>IF(患者1!AN16&lt;&gt;TRUE,患者1!C16,"")</f>
        <v/>
      </c>
      <c r="D16" s="22" t="str">
        <f>IF(患者1!AN16&lt;&gt;TRUE,患者1!D16,"")</f>
        <v/>
      </c>
      <c r="E16" s="23" t="s">
        <v>35</v>
      </c>
      <c r="F16" s="24" t="str">
        <f>IF(患者1!AN16&lt;&gt;TRUE,患者1!F16,"")</f>
        <v/>
      </c>
      <c r="G16" s="25"/>
      <c r="H16" s="96" t="str">
        <f>IF(患者1!AN16&lt;&gt;TRUE,患者1!H16,"")</f>
        <v/>
      </c>
      <c r="I16" s="97"/>
      <c r="J16" s="98"/>
      <c r="K16" s="99"/>
      <c r="L16" s="99"/>
      <c r="M16" s="99"/>
      <c r="N16" s="100"/>
      <c r="O16" s="98"/>
      <c r="P16" s="100"/>
      <c r="R16" s="111"/>
      <c r="AD16" s="39"/>
      <c r="AE16" s="39"/>
      <c r="AF16" s="39"/>
      <c r="AG16" s="39"/>
      <c r="AH16" s="39"/>
      <c r="AI16" s="39"/>
      <c r="AN16" s="39" t="b">
        <f t="shared" si="4"/>
        <v>0</v>
      </c>
      <c r="AO16" s="67" t="b">
        <f t="shared" si="5"/>
        <v>0</v>
      </c>
      <c r="AR16" s="67" t="b">
        <f t="shared" si="3"/>
        <v>0</v>
      </c>
      <c r="AU16" s="39" t="b">
        <f>患者1!AU16</f>
        <v>0</v>
      </c>
      <c r="AV16" s="39" t="b">
        <f>患者1!AV16</f>
        <v>0</v>
      </c>
      <c r="AW16" s="67" t="str">
        <f t="shared" si="6"/>
        <v/>
      </c>
      <c r="AX16" s="67" t="str">
        <f t="shared" si="7"/>
        <v/>
      </c>
      <c r="AZ16" s="39">
        <f t="shared" si="8"/>
        <v>1</v>
      </c>
      <c r="BA16" s="39">
        <f t="shared" si="8"/>
        <v>1</v>
      </c>
      <c r="BB16" s="39" t="s">
        <v>38</v>
      </c>
      <c r="BK16" s="67" t="s">
        <v>42</v>
      </c>
    </row>
    <row r="17" spans="1:63" s="67" customFormat="1" ht="22.5" customHeight="1" x14ac:dyDescent="0.15">
      <c r="A17" s="58">
        <v>4</v>
      </c>
      <c r="B17" s="48"/>
      <c r="C17" s="21" t="str">
        <f>IF(患者1!AN17&lt;&gt;TRUE,患者1!C17,"")</f>
        <v/>
      </c>
      <c r="D17" s="22" t="str">
        <f>IF(患者1!AN17&lt;&gt;TRUE,患者1!D17,"")</f>
        <v/>
      </c>
      <c r="E17" s="23" t="s">
        <v>35</v>
      </c>
      <c r="F17" s="24" t="str">
        <f>IF(患者1!AN17&lt;&gt;TRUE,患者1!F17,"")</f>
        <v/>
      </c>
      <c r="G17" s="25"/>
      <c r="H17" s="96" t="str">
        <f>IF(患者1!AN17&lt;&gt;TRUE,患者1!H17,"")</f>
        <v/>
      </c>
      <c r="I17" s="97"/>
      <c r="J17" s="98"/>
      <c r="K17" s="99"/>
      <c r="L17" s="99"/>
      <c r="M17" s="99"/>
      <c r="N17" s="100"/>
      <c r="O17" s="98"/>
      <c r="P17" s="100"/>
      <c r="Q17" s="63"/>
      <c r="R17" s="111"/>
      <c r="S17" s="63"/>
      <c r="T17" s="63"/>
      <c r="U17" s="63"/>
      <c r="V17" s="63"/>
      <c r="W17" s="63"/>
      <c r="X17" s="63"/>
      <c r="Y17" s="63"/>
      <c r="AD17" s="39"/>
      <c r="AE17" s="39"/>
      <c r="AF17" s="39"/>
      <c r="AG17" s="39"/>
      <c r="AH17" s="39"/>
      <c r="AI17" s="39"/>
      <c r="AN17" s="39" t="b">
        <f t="shared" si="4"/>
        <v>0</v>
      </c>
      <c r="AO17" s="67" t="b">
        <f t="shared" si="5"/>
        <v>0</v>
      </c>
      <c r="AR17" s="67" t="b">
        <f t="shared" si="3"/>
        <v>0</v>
      </c>
      <c r="AU17" s="39" t="b">
        <f>患者1!AU17</f>
        <v>0</v>
      </c>
      <c r="AV17" s="39" t="b">
        <f>患者1!AV17</f>
        <v>0</v>
      </c>
      <c r="AW17" s="67" t="str">
        <f t="shared" si="6"/>
        <v/>
      </c>
      <c r="AX17" s="67" t="str">
        <f t="shared" si="7"/>
        <v/>
      </c>
      <c r="AZ17" s="39">
        <f t="shared" si="8"/>
        <v>1</v>
      </c>
      <c r="BA17" s="39">
        <f t="shared" si="8"/>
        <v>1</v>
      </c>
      <c r="BB17" s="39" t="s">
        <v>38</v>
      </c>
      <c r="BK17" s="67" t="s">
        <v>42</v>
      </c>
    </row>
    <row r="18" spans="1:63" s="67" customFormat="1" ht="22.5" customHeight="1" x14ac:dyDescent="0.15">
      <c r="A18" s="58">
        <v>5</v>
      </c>
      <c r="B18" s="48"/>
      <c r="C18" s="21" t="str">
        <f>IF(患者1!AN18&lt;&gt;TRUE,患者1!C18,"")</f>
        <v/>
      </c>
      <c r="D18" s="22" t="str">
        <f>IF(患者1!AN18&lt;&gt;TRUE,患者1!D18,"")</f>
        <v/>
      </c>
      <c r="E18" s="23" t="s">
        <v>35</v>
      </c>
      <c r="F18" s="24" t="str">
        <f>IF(患者1!AN18&lt;&gt;TRUE,患者1!F18,"")</f>
        <v/>
      </c>
      <c r="G18" s="25"/>
      <c r="H18" s="96" t="str">
        <f>IF(患者1!AN18&lt;&gt;TRUE,患者1!H18,"")</f>
        <v/>
      </c>
      <c r="I18" s="97"/>
      <c r="J18" s="98"/>
      <c r="K18" s="99"/>
      <c r="L18" s="99"/>
      <c r="M18" s="99"/>
      <c r="N18" s="100"/>
      <c r="O18" s="98"/>
      <c r="P18" s="100"/>
      <c r="Q18" s="63"/>
      <c r="R18" s="111"/>
      <c r="S18" s="63"/>
      <c r="T18" s="63"/>
      <c r="U18" s="63"/>
      <c r="V18" s="63"/>
      <c r="W18" s="63"/>
      <c r="X18" s="63"/>
      <c r="Y18" s="63"/>
      <c r="AD18" s="39"/>
      <c r="AE18" s="39"/>
      <c r="AF18" s="39"/>
      <c r="AG18" s="39"/>
      <c r="AH18" s="39"/>
      <c r="AI18" s="39"/>
      <c r="AN18" s="39" t="b">
        <f t="shared" si="4"/>
        <v>0</v>
      </c>
      <c r="AO18" s="67" t="b">
        <f t="shared" si="5"/>
        <v>0</v>
      </c>
      <c r="AR18" s="67" t="b">
        <f t="shared" si="3"/>
        <v>0</v>
      </c>
      <c r="AU18" s="39" t="b">
        <f>患者1!AU18</f>
        <v>0</v>
      </c>
      <c r="AV18" s="39" t="b">
        <f>患者1!AV18</f>
        <v>0</v>
      </c>
      <c r="AW18" s="67" t="str">
        <f t="shared" si="6"/>
        <v/>
      </c>
      <c r="AX18" s="67" t="str">
        <f t="shared" si="7"/>
        <v/>
      </c>
      <c r="AZ18" s="39">
        <f t="shared" si="8"/>
        <v>1</v>
      </c>
      <c r="BA18" s="39">
        <f t="shared" si="8"/>
        <v>1</v>
      </c>
      <c r="BB18" s="39" t="s">
        <v>38</v>
      </c>
      <c r="BK18" s="67" t="s">
        <v>42</v>
      </c>
    </row>
    <row r="19" spans="1:63" s="67" customFormat="1" ht="22.5" customHeight="1" x14ac:dyDescent="0.15">
      <c r="A19" s="58">
        <v>6</v>
      </c>
      <c r="B19" s="48"/>
      <c r="C19" s="21" t="str">
        <f>IF(患者1!AN19&lt;&gt;TRUE,患者1!C19,"")</f>
        <v/>
      </c>
      <c r="D19" s="22" t="str">
        <f>IF(患者1!AN19&lt;&gt;TRUE,患者1!D19,"")</f>
        <v/>
      </c>
      <c r="E19" s="23" t="s">
        <v>35</v>
      </c>
      <c r="F19" s="24" t="str">
        <f>IF(患者1!AN19&lt;&gt;TRUE,患者1!F19,"")</f>
        <v/>
      </c>
      <c r="G19" s="25"/>
      <c r="H19" s="96" t="str">
        <f>IF(患者1!AN19&lt;&gt;TRUE,患者1!H19,"")</f>
        <v/>
      </c>
      <c r="I19" s="97"/>
      <c r="J19" s="98"/>
      <c r="K19" s="99"/>
      <c r="L19" s="99"/>
      <c r="M19" s="99"/>
      <c r="N19" s="100"/>
      <c r="O19" s="98"/>
      <c r="P19" s="100"/>
      <c r="Q19" s="63"/>
      <c r="R19" s="112"/>
      <c r="S19" s="63"/>
      <c r="T19" s="63"/>
      <c r="U19" s="63"/>
      <c r="V19" s="63"/>
      <c r="W19" s="63"/>
      <c r="X19" s="63"/>
      <c r="Y19" s="63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 t="b">
        <f t="shared" si="4"/>
        <v>0</v>
      </c>
      <c r="AO19" s="67" t="b">
        <f t="shared" si="5"/>
        <v>0</v>
      </c>
      <c r="AR19" s="67" t="b">
        <f t="shared" si="3"/>
        <v>0</v>
      </c>
      <c r="AU19" s="39" t="b">
        <f>患者1!AU19</f>
        <v>0</v>
      </c>
      <c r="AV19" s="39" t="b">
        <f>患者1!AV19</f>
        <v>0</v>
      </c>
      <c r="AW19" s="67" t="str">
        <f t="shared" si="6"/>
        <v/>
      </c>
      <c r="AZ19" s="39">
        <f t="shared" si="8"/>
        <v>1</v>
      </c>
      <c r="BA19" s="39">
        <f t="shared" si="8"/>
        <v>1</v>
      </c>
      <c r="BB19" s="39" t="s">
        <v>38</v>
      </c>
      <c r="BK19" s="67" t="s">
        <v>42</v>
      </c>
    </row>
    <row r="20" spans="1:63" s="67" customFormat="1" ht="22.5" customHeight="1" x14ac:dyDescent="0.15">
      <c r="A20" s="58">
        <v>7</v>
      </c>
      <c r="B20" s="48"/>
      <c r="C20" s="21" t="str">
        <f>IF(患者1!AN20&lt;&gt;TRUE,患者1!C20,"")</f>
        <v/>
      </c>
      <c r="D20" s="22" t="str">
        <f>IF(患者1!AN20&lt;&gt;TRUE,患者1!D20,"")</f>
        <v/>
      </c>
      <c r="E20" s="23" t="s">
        <v>35</v>
      </c>
      <c r="F20" s="24" t="str">
        <f>IF(患者1!AN20&lt;&gt;TRUE,患者1!F20,"")</f>
        <v/>
      </c>
      <c r="G20" s="25"/>
      <c r="H20" s="96" t="str">
        <f>IF(患者1!AN20&lt;&gt;TRUE,患者1!H20,"")</f>
        <v/>
      </c>
      <c r="I20" s="97"/>
      <c r="J20" s="98"/>
      <c r="K20" s="99"/>
      <c r="L20" s="99"/>
      <c r="M20" s="99"/>
      <c r="N20" s="100"/>
      <c r="O20" s="98"/>
      <c r="P20" s="100"/>
      <c r="Q20" s="63"/>
      <c r="R20" s="63"/>
      <c r="S20" s="63" t="str">
        <f>AF47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T20" s="63" t="s">
        <v>37</v>
      </c>
      <c r="U20" s="63"/>
      <c r="V20" s="63"/>
      <c r="W20" s="63"/>
      <c r="X20" s="63"/>
      <c r="Y20" s="63" t="s">
        <v>36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 t="b">
        <f t="shared" si="4"/>
        <v>0</v>
      </c>
      <c r="AO20" s="67" t="b">
        <f t="shared" si="5"/>
        <v>0</v>
      </c>
      <c r="AR20" s="67" t="b">
        <f t="shared" si="3"/>
        <v>0</v>
      </c>
      <c r="AU20" s="39" t="b">
        <f>患者1!AU20</f>
        <v>0</v>
      </c>
      <c r="AV20" s="39" t="b">
        <f>患者1!AV20</f>
        <v>0</v>
      </c>
      <c r="AW20" s="67" t="str">
        <f t="shared" si="6"/>
        <v/>
      </c>
      <c r="AY20" s="39"/>
      <c r="AZ20" s="39">
        <f t="shared" si="8"/>
        <v>1</v>
      </c>
      <c r="BA20" s="39">
        <f t="shared" si="8"/>
        <v>1</v>
      </c>
      <c r="BB20" s="39" t="s">
        <v>38</v>
      </c>
      <c r="BK20" s="67" t="s">
        <v>42</v>
      </c>
    </row>
    <row r="21" spans="1:63" s="67" customFormat="1" ht="22.5" customHeight="1" x14ac:dyDescent="0.15">
      <c r="A21" s="58">
        <v>8</v>
      </c>
      <c r="B21" s="48"/>
      <c r="C21" s="21" t="str">
        <f>IF(患者1!AN21&lt;&gt;TRUE,患者1!C21,"")</f>
        <v/>
      </c>
      <c r="D21" s="22" t="str">
        <f>IF(患者1!AN21&lt;&gt;TRUE,患者1!D21,"")</f>
        <v/>
      </c>
      <c r="E21" s="23" t="s">
        <v>35</v>
      </c>
      <c r="F21" s="24" t="str">
        <f>IF(患者1!AN21&lt;&gt;TRUE,患者1!F21,"")</f>
        <v/>
      </c>
      <c r="G21" s="25"/>
      <c r="H21" s="96" t="str">
        <f>IF(患者1!AN21&lt;&gt;TRUE,患者1!H21,"")</f>
        <v/>
      </c>
      <c r="I21" s="97"/>
      <c r="J21" s="98"/>
      <c r="K21" s="99"/>
      <c r="L21" s="99"/>
      <c r="M21" s="99"/>
      <c r="N21" s="100"/>
      <c r="O21" s="98"/>
      <c r="P21" s="100"/>
      <c r="Q21" s="63"/>
      <c r="R21" s="45" t="s">
        <v>31</v>
      </c>
      <c r="S21" s="63"/>
      <c r="T21" s="63"/>
      <c r="U21" s="63"/>
      <c r="V21" s="63"/>
      <c r="W21" s="63"/>
      <c r="X21" s="63"/>
      <c r="Y21" s="63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 t="b">
        <f t="shared" si="4"/>
        <v>0</v>
      </c>
      <c r="AO21" s="67" t="b">
        <f t="shared" si="5"/>
        <v>0</v>
      </c>
      <c r="AR21" s="67" t="b">
        <f t="shared" si="3"/>
        <v>0</v>
      </c>
      <c r="AU21" s="39" t="b">
        <f>患者1!AU21</f>
        <v>0</v>
      </c>
      <c r="AV21" s="39" t="b">
        <f>患者1!AV21</f>
        <v>0</v>
      </c>
      <c r="AW21" s="67" t="str">
        <f t="shared" si="6"/>
        <v/>
      </c>
      <c r="AY21" s="39"/>
      <c r="AZ21" s="39">
        <f t="shared" si="8"/>
        <v>1</v>
      </c>
      <c r="BA21" s="39">
        <f t="shared" si="8"/>
        <v>1</v>
      </c>
      <c r="BB21" s="39" t="s">
        <v>38</v>
      </c>
      <c r="BK21" s="67" t="s">
        <v>42</v>
      </c>
    </row>
    <row r="22" spans="1:63" s="67" customFormat="1" ht="22.5" customHeight="1" x14ac:dyDescent="0.15">
      <c r="A22" s="58">
        <v>9</v>
      </c>
      <c r="B22" s="48"/>
      <c r="C22" s="21" t="str">
        <f>IF(患者1!AN22&lt;&gt;TRUE,患者1!C22,"")</f>
        <v/>
      </c>
      <c r="D22" s="22" t="str">
        <f>IF(患者1!AN22&lt;&gt;TRUE,患者1!D22,"")</f>
        <v/>
      </c>
      <c r="E22" s="23" t="s">
        <v>35</v>
      </c>
      <c r="F22" s="24" t="str">
        <f>IF(患者1!AN22&lt;&gt;TRUE,患者1!F22,"")</f>
        <v/>
      </c>
      <c r="G22" s="25"/>
      <c r="H22" s="96" t="str">
        <f>IF(患者1!AN22&lt;&gt;TRUE,患者1!H22,"")</f>
        <v/>
      </c>
      <c r="I22" s="97"/>
      <c r="J22" s="98"/>
      <c r="K22" s="99"/>
      <c r="L22" s="99"/>
      <c r="M22" s="99"/>
      <c r="N22" s="100"/>
      <c r="O22" s="98"/>
      <c r="P22" s="100"/>
      <c r="Q22" s="63"/>
      <c r="R22" s="63"/>
      <c r="S22" s="63"/>
      <c r="T22" s="63"/>
      <c r="U22" s="63"/>
      <c r="V22" s="63"/>
      <c r="W22" s="63"/>
      <c r="X22" s="63"/>
      <c r="Y22" s="63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 t="b">
        <f t="shared" si="4"/>
        <v>0</v>
      </c>
      <c r="AO22" s="67" t="b">
        <f t="shared" si="5"/>
        <v>0</v>
      </c>
      <c r="AR22" s="67" t="b">
        <f t="shared" si="3"/>
        <v>0</v>
      </c>
      <c r="AU22" s="39" t="b">
        <f>患者1!AU22</f>
        <v>0</v>
      </c>
      <c r="AV22" s="39" t="b">
        <f>患者1!AV22</f>
        <v>0</v>
      </c>
      <c r="AW22" s="67" t="str">
        <f t="shared" si="6"/>
        <v/>
      </c>
      <c r="AY22" s="39"/>
      <c r="AZ22" s="39">
        <f t="shared" si="8"/>
        <v>1</v>
      </c>
      <c r="BA22" s="39">
        <f t="shared" si="8"/>
        <v>1</v>
      </c>
      <c r="BB22" s="39" t="s">
        <v>38</v>
      </c>
      <c r="BK22" s="67" t="s">
        <v>42</v>
      </c>
    </row>
    <row r="23" spans="1:63" s="67" customFormat="1" ht="22.5" customHeight="1" x14ac:dyDescent="0.15">
      <c r="A23" s="58">
        <v>10</v>
      </c>
      <c r="B23" s="48"/>
      <c r="C23" s="21" t="str">
        <f>IF(患者1!AN23&lt;&gt;TRUE,患者1!C23,"")</f>
        <v/>
      </c>
      <c r="D23" s="22" t="str">
        <f>IF(患者1!AN23&lt;&gt;TRUE,患者1!D23,"")</f>
        <v/>
      </c>
      <c r="E23" s="23" t="s">
        <v>35</v>
      </c>
      <c r="F23" s="24" t="str">
        <f>IF(患者1!AN23&lt;&gt;TRUE,患者1!F23,"")</f>
        <v/>
      </c>
      <c r="G23" s="25"/>
      <c r="H23" s="96" t="str">
        <f>IF(患者1!AN23&lt;&gt;TRUE,患者1!H23,"")</f>
        <v/>
      </c>
      <c r="I23" s="97"/>
      <c r="J23" s="98"/>
      <c r="K23" s="99"/>
      <c r="L23" s="99"/>
      <c r="M23" s="99"/>
      <c r="N23" s="100"/>
      <c r="O23" s="98"/>
      <c r="P23" s="100"/>
      <c r="Q23" s="63"/>
      <c r="R23" s="59" t="s">
        <v>44</v>
      </c>
      <c r="S23" s="63"/>
      <c r="T23" s="63"/>
      <c r="U23" s="63"/>
      <c r="V23" s="63"/>
      <c r="W23" s="63"/>
      <c r="X23" s="63"/>
      <c r="Y23" s="63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 t="b">
        <f t="shared" si="4"/>
        <v>0</v>
      </c>
      <c r="AO23" s="67" t="b">
        <f t="shared" si="5"/>
        <v>0</v>
      </c>
      <c r="AR23" s="67" t="b">
        <f t="shared" si="3"/>
        <v>0</v>
      </c>
      <c r="AU23" s="39" t="b">
        <f>患者1!AU23</f>
        <v>0</v>
      </c>
      <c r="AV23" s="39" t="b">
        <f>患者1!AV23</f>
        <v>0</v>
      </c>
      <c r="AW23" s="67" t="str">
        <f t="shared" si="6"/>
        <v/>
      </c>
      <c r="AY23" s="39"/>
      <c r="AZ23" s="39">
        <f t="shared" si="8"/>
        <v>1</v>
      </c>
      <c r="BA23" s="39">
        <f t="shared" si="8"/>
        <v>1</v>
      </c>
      <c r="BB23" s="39" t="s">
        <v>38</v>
      </c>
      <c r="BK23" s="67" t="s">
        <v>42</v>
      </c>
    </row>
    <row r="24" spans="1:63" s="67" customFormat="1" ht="22.5" customHeight="1" x14ac:dyDescent="0.15">
      <c r="A24" s="58">
        <v>11</v>
      </c>
      <c r="B24" s="48"/>
      <c r="C24" s="21" t="str">
        <f>IF(患者1!AN24&lt;&gt;TRUE,患者1!C24,"")</f>
        <v/>
      </c>
      <c r="D24" s="22" t="str">
        <f>IF(患者1!AN24&lt;&gt;TRUE,患者1!D24,"")</f>
        <v/>
      </c>
      <c r="E24" s="23" t="s">
        <v>35</v>
      </c>
      <c r="F24" s="24" t="str">
        <f>IF(患者1!AN24&lt;&gt;TRUE,患者1!F24,"")</f>
        <v/>
      </c>
      <c r="G24" s="25"/>
      <c r="H24" s="96" t="str">
        <f>IF(患者1!AN24&lt;&gt;TRUE,患者1!H24,"")</f>
        <v/>
      </c>
      <c r="I24" s="97"/>
      <c r="J24" s="98"/>
      <c r="K24" s="99"/>
      <c r="L24" s="99"/>
      <c r="M24" s="99"/>
      <c r="N24" s="100"/>
      <c r="O24" s="98"/>
      <c r="P24" s="100"/>
      <c r="Q24" s="63"/>
      <c r="R24" s="63"/>
      <c r="S24" s="63"/>
      <c r="T24" s="63"/>
      <c r="U24" s="63"/>
      <c r="V24" s="63"/>
      <c r="W24" s="63"/>
      <c r="X24" s="63"/>
      <c r="Y24" s="63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 t="b">
        <f t="shared" si="4"/>
        <v>0</v>
      </c>
      <c r="AO24" s="67" t="b">
        <f t="shared" si="5"/>
        <v>0</v>
      </c>
      <c r="AR24" s="67" t="b">
        <f t="shared" si="3"/>
        <v>0</v>
      </c>
      <c r="AU24" s="39" t="b">
        <f>患者1!AU24</f>
        <v>0</v>
      </c>
      <c r="AV24" s="39" t="b">
        <f>患者1!AV24</f>
        <v>0</v>
      </c>
      <c r="AW24" s="67" t="str">
        <f t="shared" si="6"/>
        <v/>
      </c>
      <c r="AY24" s="39"/>
      <c r="AZ24" s="39">
        <f t="shared" si="8"/>
        <v>1</v>
      </c>
      <c r="BA24" s="39">
        <f t="shared" si="8"/>
        <v>1</v>
      </c>
      <c r="BB24" s="39" t="s">
        <v>38</v>
      </c>
      <c r="BK24" s="67" t="s">
        <v>42</v>
      </c>
    </row>
    <row r="25" spans="1:63" s="67" customFormat="1" ht="22.5" customHeight="1" x14ac:dyDescent="0.15">
      <c r="A25" s="58">
        <v>12</v>
      </c>
      <c r="B25" s="48"/>
      <c r="C25" s="21" t="str">
        <f>IF(患者1!AN25&lt;&gt;TRUE,患者1!C25,"")</f>
        <v/>
      </c>
      <c r="D25" s="22" t="str">
        <f>IF(患者1!AN25&lt;&gt;TRUE,患者1!D25,"")</f>
        <v/>
      </c>
      <c r="E25" s="23" t="s">
        <v>35</v>
      </c>
      <c r="F25" s="24" t="str">
        <f>IF(患者1!AN25&lt;&gt;TRUE,患者1!F25,"")</f>
        <v/>
      </c>
      <c r="G25" s="25"/>
      <c r="H25" s="96" t="str">
        <f>IF(患者1!AN25&lt;&gt;TRUE,患者1!H25,"")</f>
        <v/>
      </c>
      <c r="I25" s="97"/>
      <c r="J25" s="98"/>
      <c r="K25" s="99"/>
      <c r="L25" s="99"/>
      <c r="M25" s="99"/>
      <c r="N25" s="100"/>
      <c r="O25" s="98"/>
      <c r="P25" s="100"/>
      <c r="Q25" s="63"/>
      <c r="R25" s="63"/>
      <c r="S25" s="63"/>
      <c r="T25" s="63"/>
      <c r="U25" s="63"/>
      <c r="V25" s="63"/>
      <c r="W25" s="63"/>
      <c r="X25" s="63"/>
      <c r="Y25" s="63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 t="b">
        <f t="shared" si="4"/>
        <v>0</v>
      </c>
      <c r="AO25" s="67" t="b">
        <f t="shared" si="5"/>
        <v>0</v>
      </c>
      <c r="AR25" s="67" t="b">
        <f t="shared" si="3"/>
        <v>0</v>
      </c>
      <c r="AU25" s="39" t="b">
        <f>患者1!AU25</f>
        <v>0</v>
      </c>
      <c r="AV25" s="39" t="b">
        <f>患者1!AV25</f>
        <v>0</v>
      </c>
      <c r="AW25" s="67" t="str">
        <f t="shared" si="6"/>
        <v/>
      </c>
      <c r="AY25" s="39"/>
      <c r="AZ25" s="39">
        <f t="shared" si="8"/>
        <v>1</v>
      </c>
      <c r="BA25" s="39">
        <f t="shared" si="8"/>
        <v>1</v>
      </c>
      <c r="BB25" s="39" t="s">
        <v>38</v>
      </c>
      <c r="BK25" s="67" t="s">
        <v>42</v>
      </c>
    </row>
    <row r="26" spans="1:63" s="67" customFormat="1" ht="22.5" customHeight="1" x14ac:dyDescent="0.15">
      <c r="A26" s="58">
        <v>13</v>
      </c>
      <c r="B26" s="48"/>
      <c r="C26" s="21" t="str">
        <f>IF(患者1!AN26&lt;&gt;TRUE,患者1!C26,"")</f>
        <v/>
      </c>
      <c r="D26" s="22" t="str">
        <f>IF(患者1!AN26&lt;&gt;TRUE,患者1!D26,"")</f>
        <v/>
      </c>
      <c r="E26" s="23" t="s">
        <v>35</v>
      </c>
      <c r="F26" s="24" t="str">
        <f>IF(患者1!AN26&lt;&gt;TRUE,患者1!F26,"")</f>
        <v/>
      </c>
      <c r="G26" s="25"/>
      <c r="H26" s="96" t="str">
        <f>IF(患者1!AN26&lt;&gt;TRUE,患者1!H26,"")</f>
        <v/>
      </c>
      <c r="I26" s="97"/>
      <c r="J26" s="98"/>
      <c r="K26" s="99"/>
      <c r="L26" s="99"/>
      <c r="M26" s="99"/>
      <c r="N26" s="100"/>
      <c r="O26" s="98"/>
      <c r="P26" s="100"/>
      <c r="Q26" s="63"/>
      <c r="R26" s="63"/>
      <c r="S26" s="63"/>
      <c r="T26" s="63"/>
      <c r="U26" s="63"/>
      <c r="V26" s="63"/>
      <c r="W26" s="63"/>
      <c r="X26" s="63"/>
      <c r="Y26" s="63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 t="b">
        <f t="shared" si="4"/>
        <v>0</v>
      </c>
      <c r="AO26" s="67" t="b">
        <f t="shared" si="5"/>
        <v>0</v>
      </c>
      <c r="AR26" s="67" t="b">
        <f t="shared" si="3"/>
        <v>0</v>
      </c>
      <c r="AU26" s="39" t="b">
        <f>患者1!AU26</f>
        <v>0</v>
      </c>
      <c r="AV26" s="39" t="b">
        <f>患者1!AV26</f>
        <v>0</v>
      </c>
      <c r="AW26" s="67" t="str">
        <f t="shared" si="6"/>
        <v/>
      </c>
      <c r="AY26" s="39"/>
      <c r="AZ26" s="39">
        <f t="shared" si="8"/>
        <v>1</v>
      </c>
      <c r="BA26" s="39">
        <f t="shared" si="8"/>
        <v>1</v>
      </c>
      <c r="BB26" s="39" t="s">
        <v>38</v>
      </c>
      <c r="BK26" s="67" t="s">
        <v>42</v>
      </c>
    </row>
    <row r="27" spans="1:63" s="67" customFormat="1" ht="22.5" customHeight="1" x14ac:dyDescent="0.15">
      <c r="A27" s="58">
        <v>14</v>
      </c>
      <c r="B27" s="48"/>
      <c r="C27" s="21" t="str">
        <f>IF(患者1!AN27&lt;&gt;TRUE,患者1!C27,"")</f>
        <v/>
      </c>
      <c r="D27" s="22" t="str">
        <f>IF(患者1!AN27&lt;&gt;TRUE,患者1!D27,"")</f>
        <v/>
      </c>
      <c r="E27" s="23" t="s">
        <v>35</v>
      </c>
      <c r="F27" s="24" t="str">
        <f>IF(患者1!AN27&lt;&gt;TRUE,患者1!F27,"")</f>
        <v/>
      </c>
      <c r="G27" s="25"/>
      <c r="H27" s="96" t="str">
        <f>IF(患者1!AN27&lt;&gt;TRUE,患者1!H27,"")</f>
        <v/>
      </c>
      <c r="I27" s="97"/>
      <c r="J27" s="98"/>
      <c r="K27" s="99"/>
      <c r="L27" s="99"/>
      <c r="M27" s="99"/>
      <c r="N27" s="100"/>
      <c r="O27" s="98"/>
      <c r="P27" s="100"/>
      <c r="Q27" s="63"/>
      <c r="R27" s="63"/>
      <c r="S27" s="63"/>
      <c r="T27" s="63"/>
      <c r="U27" s="63"/>
      <c r="V27" s="63"/>
      <c r="W27" s="63"/>
      <c r="X27" s="63"/>
      <c r="Y27" s="63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 t="b">
        <f t="shared" si="4"/>
        <v>0</v>
      </c>
      <c r="AO27" s="67" t="b">
        <f t="shared" si="5"/>
        <v>0</v>
      </c>
      <c r="AR27" s="67" t="b">
        <f t="shared" si="3"/>
        <v>0</v>
      </c>
      <c r="AU27" s="39" t="b">
        <f>患者1!AU27</f>
        <v>0</v>
      </c>
      <c r="AV27" s="39" t="b">
        <f>患者1!AV27</f>
        <v>0</v>
      </c>
      <c r="AW27" s="67" t="str">
        <f t="shared" si="6"/>
        <v/>
      </c>
      <c r="AY27" s="39"/>
      <c r="AZ27" s="39">
        <f t="shared" si="8"/>
        <v>1</v>
      </c>
      <c r="BA27" s="39">
        <f t="shared" si="8"/>
        <v>1</v>
      </c>
      <c r="BB27" s="39" t="s">
        <v>38</v>
      </c>
      <c r="BK27" s="67" t="s">
        <v>42</v>
      </c>
    </row>
    <row r="28" spans="1:63" s="67" customFormat="1" ht="22.5" customHeight="1" x14ac:dyDescent="0.15">
      <c r="A28" s="58">
        <v>15</v>
      </c>
      <c r="B28" s="48"/>
      <c r="C28" s="21" t="str">
        <f>IF(患者1!AN28&lt;&gt;TRUE,患者1!C28,"")</f>
        <v/>
      </c>
      <c r="D28" s="22" t="str">
        <f>IF(患者1!AN28&lt;&gt;TRUE,患者1!D28,"")</f>
        <v/>
      </c>
      <c r="E28" s="23" t="s">
        <v>35</v>
      </c>
      <c r="F28" s="24" t="str">
        <f>IF(患者1!AN28&lt;&gt;TRUE,患者1!F28,"")</f>
        <v/>
      </c>
      <c r="G28" s="25"/>
      <c r="H28" s="96" t="str">
        <f>IF(患者1!AN28&lt;&gt;TRUE,患者1!H28,"")</f>
        <v/>
      </c>
      <c r="I28" s="97"/>
      <c r="J28" s="98"/>
      <c r="K28" s="99"/>
      <c r="L28" s="99"/>
      <c r="M28" s="99"/>
      <c r="N28" s="100"/>
      <c r="O28" s="98"/>
      <c r="P28" s="100"/>
      <c r="Q28" s="63"/>
      <c r="R28" s="63"/>
      <c r="S28" s="63"/>
      <c r="T28" s="63"/>
      <c r="U28" s="63"/>
      <c r="V28" s="63"/>
      <c r="W28" s="63"/>
      <c r="X28" s="63"/>
      <c r="Y28" s="63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 t="b">
        <f t="shared" si="4"/>
        <v>0</v>
      </c>
      <c r="AO28" s="67" t="b">
        <f t="shared" si="5"/>
        <v>0</v>
      </c>
      <c r="AR28" s="67" t="b">
        <f t="shared" si="3"/>
        <v>0</v>
      </c>
      <c r="AU28" s="39" t="b">
        <f>患者1!AU28</f>
        <v>0</v>
      </c>
      <c r="AV28" s="39" t="b">
        <f>患者1!AV28</f>
        <v>0</v>
      </c>
      <c r="AW28" s="67" t="str">
        <f t="shared" si="6"/>
        <v/>
      </c>
      <c r="AY28" s="39"/>
      <c r="AZ28" s="39">
        <f t="shared" si="8"/>
        <v>1</v>
      </c>
      <c r="BA28" s="39">
        <f t="shared" si="8"/>
        <v>1</v>
      </c>
      <c r="BB28" s="39" t="s">
        <v>38</v>
      </c>
      <c r="BK28" s="67" t="s">
        <v>42</v>
      </c>
    </row>
    <row r="29" spans="1:63" s="67" customFormat="1" ht="22.5" customHeight="1" x14ac:dyDescent="0.15">
      <c r="A29" s="58">
        <v>16</v>
      </c>
      <c r="B29" s="48"/>
      <c r="C29" s="21" t="str">
        <f>IF(患者1!AN29&lt;&gt;TRUE,患者1!C29,"")</f>
        <v/>
      </c>
      <c r="D29" s="22" t="str">
        <f>IF(患者1!AN29&lt;&gt;TRUE,患者1!D29,"")</f>
        <v/>
      </c>
      <c r="E29" s="23" t="s">
        <v>35</v>
      </c>
      <c r="F29" s="24" t="str">
        <f>IF(患者1!AN29&lt;&gt;TRUE,患者1!F29,"")</f>
        <v/>
      </c>
      <c r="G29" s="25"/>
      <c r="H29" s="96" t="str">
        <f>IF(患者1!AN29&lt;&gt;TRUE,患者1!H29,"")</f>
        <v/>
      </c>
      <c r="I29" s="97"/>
      <c r="J29" s="98"/>
      <c r="K29" s="99"/>
      <c r="L29" s="99"/>
      <c r="M29" s="99"/>
      <c r="N29" s="100"/>
      <c r="O29" s="98"/>
      <c r="P29" s="100"/>
      <c r="Q29" s="63"/>
      <c r="R29" s="63"/>
      <c r="S29" s="63"/>
      <c r="T29" s="63"/>
      <c r="U29" s="63"/>
      <c r="V29" s="63"/>
      <c r="W29" s="63"/>
      <c r="X29" s="63"/>
      <c r="Y29" s="63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 t="b">
        <f t="shared" si="4"/>
        <v>0</v>
      </c>
      <c r="AO29" s="67" t="b">
        <f t="shared" si="5"/>
        <v>0</v>
      </c>
      <c r="AR29" s="67" t="b">
        <f t="shared" si="3"/>
        <v>0</v>
      </c>
      <c r="AU29" s="39" t="b">
        <f>患者1!AU29</f>
        <v>0</v>
      </c>
      <c r="AV29" s="39" t="b">
        <f>患者1!AV29</f>
        <v>0</v>
      </c>
      <c r="AW29" s="67" t="str">
        <f t="shared" si="6"/>
        <v/>
      </c>
      <c r="AY29" s="39"/>
      <c r="AZ29" s="39">
        <f t="shared" si="8"/>
        <v>1</v>
      </c>
      <c r="BA29" s="39">
        <f t="shared" si="8"/>
        <v>1</v>
      </c>
      <c r="BB29" s="39" t="s">
        <v>38</v>
      </c>
      <c r="BK29" s="67" t="s">
        <v>42</v>
      </c>
    </row>
    <row r="30" spans="1:63" s="67" customFormat="1" ht="22.5" customHeight="1" x14ac:dyDescent="0.15">
      <c r="A30" s="58">
        <v>17</v>
      </c>
      <c r="B30" s="48"/>
      <c r="C30" s="21" t="str">
        <f>IF(患者1!AN30&lt;&gt;TRUE,患者1!C30,"")</f>
        <v/>
      </c>
      <c r="D30" s="22" t="str">
        <f>IF(患者1!AN30&lt;&gt;TRUE,患者1!D30,"")</f>
        <v/>
      </c>
      <c r="E30" s="23" t="s">
        <v>35</v>
      </c>
      <c r="F30" s="24" t="str">
        <f>IF(患者1!AN30&lt;&gt;TRUE,患者1!F30,"")</f>
        <v/>
      </c>
      <c r="G30" s="25"/>
      <c r="H30" s="96" t="str">
        <f>IF(患者1!AN30&lt;&gt;TRUE,患者1!H30,"")</f>
        <v/>
      </c>
      <c r="I30" s="97"/>
      <c r="J30" s="98"/>
      <c r="K30" s="99"/>
      <c r="L30" s="99"/>
      <c r="M30" s="99"/>
      <c r="N30" s="100"/>
      <c r="O30" s="98"/>
      <c r="P30" s="100"/>
      <c r="Q30" s="63"/>
      <c r="R30" s="63"/>
      <c r="S30" s="63"/>
      <c r="T30" s="63"/>
      <c r="U30" s="63"/>
      <c r="V30" s="63"/>
      <c r="W30" s="63"/>
      <c r="X30" s="63"/>
      <c r="Y30" s="63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 t="b">
        <f t="shared" si="4"/>
        <v>0</v>
      </c>
      <c r="AO30" s="67" t="b">
        <f t="shared" si="5"/>
        <v>0</v>
      </c>
      <c r="AR30" s="67" t="b">
        <f t="shared" si="3"/>
        <v>0</v>
      </c>
      <c r="AU30" s="39" t="b">
        <f>患者1!AU30</f>
        <v>0</v>
      </c>
      <c r="AV30" s="39" t="b">
        <f>患者1!AV30</f>
        <v>0</v>
      </c>
      <c r="AW30" s="67" t="str">
        <f t="shared" si="6"/>
        <v/>
      </c>
      <c r="AY30" s="39"/>
      <c r="AZ30" s="39">
        <f t="shared" si="8"/>
        <v>1</v>
      </c>
      <c r="BA30" s="39">
        <f t="shared" si="8"/>
        <v>1</v>
      </c>
      <c r="BB30" s="39" t="s">
        <v>38</v>
      </c>
      <c r="BK30" s="67" t="s">
        <v>42</v>
      </c>
    </row>
    <row r="31" spans="1:63" s="67" customFormat="1" ht="22.5" customHeight="1" x14ac:dyDescent="0.15">
      <c r="A31" s="58">
        <v>18</v>
      </c>
      <c r="B31" s="48"/>
      <c r="C31" s="21" t="str">
        <f>IF(患者1!AN31&lt;&gt;TRUE,患者1!C31,"")</f>
        <v/>
      </c>
      <c r="D31" s="22" t="str">
        <f>IF(患者1!AN31&lt;&gt;TRUE,患者1!D31,"")</f>
        <v/>
      </c>
      <c r="E31" s="23" t="s">
        <v>35</v>
      </c>
      <c r="F31" s="24" t="str">
        <f>IF(患者1!AN31&lt;&gt;TRUE,患者1!F31,"")</f>
        <v/>
      </c>
      <c r="G31" s="25"/>
      <c r="H31" s="96" t="str">
        <f>IF(患者1!AN31&lt;&gt;TRUE,患者1!H31,"")</f>
        <v/>
      </c>
      <c r="I31" s="97"/>
      <c r="J31" s="98"/>
      <c r="K31" s="99"/>
      <c r="L31" s="99"/>
      <c r="M31" s="99"/>
      <c r="N31" s="100"/>
      <c r="O31" s="98"/>
      <c r="P31" s="100"/>
      <c r="Q31" s="63"/>
      <c r="R31" s="63"/>
      <c r="S31" s="63"/>
      <c r="T31" s="63"/>
      <c r="U31" s="63"/>
      <c r="V31" s="63"/>
      <c r="W31" s="63"/>
      <c r="X31" s="63"/>
      <c r="Y31" s="63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 t="b">
        <f t="shared" si="4"/>
        <v>0</v>
      </c>
      <c r="AO31" s="67" t="b">
        <f t="shared" si="5"/>
        <v>0</v>
      </c>
      <c r="AR31" s="67" t="b">
        <f t="shared" si="3"/>
        <v>0</v>
      </c>
      <c r="AU31" s="39" t="b">
        <f>患者1!AU31</f>
        <v>0</v>
      </c>
      <c r="AV31" s="39" t="b">
        <f>患者1!AV31</f>
        <v>0</v>
      </c>
      <c r="AW31" s="67" t="str">
        <f t="shared" si="6"/>
        <v/>
      </c>
      <c r="AY31" s="39"/>
      <c r="AZ31" s="39">
        <f t="shared" si="8"/>
        <v>1</v>
      </c>
      <c r="BA31" s="39">
        <f t="shared" si="8"/>
        <v>1</v>
      </c>
      <c r="BB31" s="39" t="s">
        <v>38</v>
      </c>
      <c r="BK31" s="67" t="s">
        <v>42</v>
      </c>
    </row>
    <row r="32" spans="1:63" s="67" customFormat="1" ht="22.5" customHeight="1" x14ac:dyDescent="0.15">
      <c r="A32" s="58">
        <v>19</v>
      </c>
      <c r="B32" s="48"/>
      <c r="C32" s="21" t="str">
        <f>IF(患者1!AN32&lt;&gt;TRUE,患者1!C32,"")</f>
        <v/>
      </c>
      <c r="D32" s="22" t="str">
        <f>IF(患者1!AN32&lt;&gt;TRUE,患者1!D32,"")</f>
        <v/>
      </c>
      <c r="E32" s="23" t="s">
        <v>35</v>
      </c>
      <c r="F32" s="24" t="str">
        <f>IF(患者1!AN32&lt;&gt;TRUE,患者1!F32,"")</f>
        <v/>
      </c>
      <c r="G32" s="25"/>
      <c r="H32" s="96" t="str">
        <f>IF(患者1!AN32&lt;&gt;TRUE,患者1!H32,"")</f>
        <v/>
      </c>
      <c r="I32" s="97"/>
      <c r="J32" s="98"/>
      <c r="K32" s="99"/>
      <c r="L32" s="99"/>
      <c r="M32" s="99"/>
      <c r="N32" s="100"/>
      <c r="O32" s="98"/>
      <c r="P32" s="100"/>
      <c r="Q32" s="63"/>
      <c r="R32" s="63"/>
      <c r="S32" s="63"/>
      <c r="T32" s="63"/>
      <c r="U32" s="63"/>
      <c r="V32" s="63"/>
      <c r="W32" s="63"/>
      <c r="X32" s="63"/>
      <c r="Y32" s="63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 t="b">
        <f t="shared" si="4"/>
        <v>0</v>
      </c>
      <c r="AO32" s="67" t="b">
        <f t="shared" si="5"/>
        <v>0</v>
      </c>
      <c r="AR32" s="67" t="b">
        <f t="shared" si="3"/>
        <v>0</v>
      </c>
      <c r="AU32" s="39" t="b">
        <f>患者1!AU32</f>
        <v>0</v>
      </c>
      <c r="AV32" s="39" t="b">
        <f>患者1!AV32</f>
        <v>0</v>
      </c>
      <c r="AW32" s="67" t="str">
        <f t="shared" si="6"/>
        <v/>
      </c>
      <c r="AY32" s="39"/>
      <c r="AZ32" s="39">
        <f t="shared" si="8"/>
        <v>1</v>
      </c>
      <c r="BA32" s="39">
        <f t="shared" si="8"/>
        <v>1</v>
      </c>
      <c r="BB32" s="39" t="s">
        <v>38</v>
      </c>
      <c r="BK32" s="67" t="s">
        <v>42</v>
      </c>
    </row>
    <row r="33" spans="1:63" ht="22.5" customHeight="1" x14ac:dyDescent="0.15">
      <c r="A33" s="58">
        <v>20</v>
      </c>
      <c r="B33" s="48"/>
      <c r="C33" s="21" t="str">
        <f>IF(患者1!AN33&lt;&gt;TRUE,患者1!C33,"")</f>
        <v/>
      </c>
      <c r="D33" s="22" t="str">
        <f>IF(患者1!AN33&lt;&gt;TRUE,患者1!D33,"")</f>
        <v/>
      </c>
      <c r="E33" s="23" t="s">
        <v>35</v>
      </c>
      <c r="F33" s="24" t="str">
        <f>IF(患者1!AN33&lt;&gt;TRUE,患者1!F33,"")</f>
        <v/>
      </c>
      <c r="G33" s="25"/>
      <c r="H33" s="96" t="str">
        <f>IF(患者1!AN33&lt;&gt;TRUE,患者1!H33,"")</f>
        <v/>
      </c>
      <c r="I33" s="97"/>
      <c r="J33" s="98"/>
      <c r="K33" s="99"/>
      <c r="L33" s="99"/>
      <c r="M33" s="99"/>
      <c r="N33" s="100"/>
      <c r="O33" s="98"/>
      <c r="P33" s="100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 t="b">
        <f t="shared" si="4"/>
        <v>0</v>
      </c>
      <c r="AO33" s="67" t="b">
        <f t="shared" si="5"/>
        <v>0</v>
      </c>
      <c r="AR33" s="67" t="b">
        <f t="shared" si="3"/>
        <v>0</v>
      </c>
      <c r="AU33" s="39" t="b">
        <f>患者1!AU33</f>
        <v>0</v>
      </c>
      <c r="AV33" s="39" t="b">
        <f>患者1!AV33</f>
        <v>0</v>
      </c>
      <c r="AW33" s="67" t="str">
        <f t="shared" si="6"/>
        <v/>
      </c>
      <c r="AY33" s="39"/>
      <c r="AZ33" s="39">
        <f t="shared" si="8"/>
        <v>1</v>
      </c>
      <c r="BA33" s="39">
        <f t="shared" si="8"/>
        <v>1</v>
      </c>
      <c r="BK33" s="67" t="s">
        <v>42</v>
      </c>
    </row>
    <row r="34" spans="1:63" ht="30" customHeight="1" x14ac:dyDescent="0.15">
      <c r="C34" s="65" t="s">
        <v>18</v>
      </c>
      <c r="D34" s="52">
        <f>患者1!D34</f>
        <v>0</v>
      </c>
      <c r="E34" s="52" t="s">
        <v>19</v>
      </c>
      <c r="AD34" s="39"/>
      <c r="AE34" s="39"/>
      <c r="AF34" s="39"/>
      <c r="AG34" s="39"/>
      <c r="AH34" s="39"/>
      <c r="AI34" s="39"/>
      <c r="AN34" s="39"/>
      <c r="BK34" s="67" t="s">
        <v>42</v>
      </c>
    </row>
    <row r="35" spans="1:63" ht="27.75" customHeight="1" x14ac:dyDescent="0.15">
      <c r="H35" s="53" t="s">
        <v>20</v>
      </c>
      <c r="I35" s="26">
        <f>患者1!I35</f>
        <v>0</v>
      </c>
      <c r="J35" s="54" t="s">
        <v>21</v>
      </c>
      <c r="Z35" s="101" t="str">
        <f>AF39</f>
        <v/>
      </c>
      <c r="AA35" s="101"/>
      <c r="AB35" s="101"/>
      <c r="AC35" s="101"/>
      <c r="AD35" s="39"/>
      <c r="AE35" s="39"/>
      <c r="AF35" s="39"/>
      <c r="AG35" s="39"/>
      <c r="AH35" s="39"/>
      <c r="AI35" s="39"/>
      <c r="AN35" s="39"/>
      <c r="BK35" s="67" t="s">
        <v>42</v>
      </c>
    </row>
    <row r="36" spans="1:63" x14ac:dyDescent="0.15">
      <c r="R36" s="55"/>
      <c r="Z36" s="101"/>
      <c r="AA36" s="101"/>
      <c r="AB36" s="101"/>
      <c r="AC36" s="101"/>
      <c r="AD36" s="39"/>
      <c r="AE36" s="39"/>
      <c r="AF36" s="39"/>
      <c r="AG36" s="39"/>
      <c r="AH36" s="39"/>
      <c r="AI36" s="39"/>
      <c r="AN36" s="39"/>
      <c r="BK36" s="67" t="s">
        <v>42</v>
      </c>
    </row>
    <row r="37" spans="1:63" ht="13.5" customHeight="1" x14ac:dyDescent="0.15">
      <c r="R37" s="55"/>
      <c r="Z37" s="101"/>
      <c r="AA37" s="101"/>
      <c r="AB37" s="101"/>
      <c r="AC37" s="101"/>
      <c r="AD37" s="39"/>
      <c r="AE37" s="39"/>
      <c r="AF37" s="39" t="str">
        <f>AF2&amp;CHAR(10) &amp; AF3&amp;CHAR(10) &amp; AF4&amp;CHAR(10) &amp; AF5&amp;CHAR(10) &amp; AF6&amp;CHAR(10) &amp; AF9&amp;CHAR(10) &amp; AF10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</v>
      </c>
      <c r="AG37" s="39"/>
      <c r="AH37" s="39"/>
      <c r="AI37" s="39"/>
      <c r="AN37" s="39"/>
      <c r="BK37" s="67" t="s">
        <v>42</v>
      </c>
    </row>
    <row r="38" spans="1:63" ht="13.5" customHeight="1" x14ac:dyDescent="0.15">
      <c r="R38" s="55"/>
      <c r="Z38" s="101"/>
      <c r="AA38" s="101"/>
      <c r="AB38" s="101"/>
      <c r="AC38" s="101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Y38" s="39"/>
      <c r="AZ38" s="39"/>
      <c r="BA38" s="39"/>
      <c r="BB38" s="39"/>
      <c r="BC38" s="39"/>
      <c r="BD38" s="39"/>
      <c r="BE38" s="39"/>
      <c r="BG38" s="39"/>
      <c r="BH38" s="39"/>
      <c r="BI38" s="39"/>
      <c r="BJ38" s="39"/>
      <c r="BK38" s="67" t="s">
        <v>42</v>
      </c>
    </row>
    <row r="39" spans="1:63" ht="13.5" customHeight="1" x14ac:dyDescent="0.15">
      <c r="R39" s="55"/>
      <c r="Z39" s="101"/>
      <c r="AA39" s="101"/>
      <c r="AB39" s="101"/>
      <c r="AC39" s="101"/>
      <c r="AD39" s="39"/>
      <c r="AE39" s="39"/>
      <c r="AF39" s="39" t="str">
        <f>患者1!AF39</f>
        <v/>
      </c>
      <c r="AG39" s="39" t="str">
        <f>患者1!AG39</f>
        <v/>
      </c>
      <c r="AH39" s="39" t="str">
        <f>患者1!AH39</f>
        <v/>
      </c>
      <c r="AI39" s="39" t="str">
        <f>患者1!AI39</f>
        <v/>
      </c>
      <c r="AN39" s="39"/>
      <c r="AY39" s="39"/>
      <c r="AZ39" s="39"/>
      <c r="BA39" s="39"/>
      <c r="BB39" s="39"/>
      <c r="BC39" s="39"/>
      <c r="BD39" s="39"/>
      <c r="BE39" s="39"/>
      <c r="BG39" s="39"/>
      <c r="BH39" s="39"/>
      <c r="BI39" s="39"/>
      <c r="BJ39" s="39"/>
      <c r="BK39" s="67" t="s">
        <v>42</v>
      </c>
    </row>
    <row r="40" spans="1:63" ht="13.5" customHeight="1" x14ac:dyDescent="0.15">
      <c r="R40" s="55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Y40" s="39"/>
      <c r="AZ40" s="39"/>
      <c r="BA40" s="39"/>
      <c r="BB40" s="39"/>
      <c r="BC40" s="39"/>
      <c r="BD40" s="39"/>
      <c r="BE40" s="39"/>
      <c r="BG40" s="39"/>
      <c r="BH40" s="39"/>
      <c r="BI40" s="39"/>
      <c r="BJ40" s="39"/>
      <c r="BK40" s="67" t="s">
        <v>42</v>
      </c>
    </row>
    <row r="41" spans="1:63" ht="13.5" customHeight="1" x14ac:dyDescent="0.15">
      <c r="R41" s="55"/>
      <c r="AA41" s="39"/>
      <c r="AD41" s="39"/>
      <c r="AE41" s="39"/>
      <c r="AF41" s="39" t="str">
        <f>AF12&amp;AF39</f>
        <v>※「患者氏名（同一建物居住者）」　</v>
      </c>
      <c r="AG41" s="39" t="str">
        <f t="shared" ref="AG41:AI41" si="9">AG12&amp;AG39</f>
        <v>※「診療時間（開始時刻及び終了時間）」　</v>
      </c>
      <c r="AH41" s="39" t="str">
        <f t="shared" si="9"/>
        <v>※「診療場所」　</v>
      </c>
      <c r="AI41" s="39" t="str">
        <f t="shared" si="9"/>
        <v>※「在宅訪問診療料２、往診料」　</v>
      </c>
      <c r="AN41" s="39"/>
      <c r="AY41" s="39"/>
      <c r="AZ41" s="39"/>
      <c r="BA41" s="39"/>
      <c r="BB41" s="39"/>
      <c r="BC41" s="39"/>
      <c r="BD41" s="39"/>
      <c r="BE41" s="39"/>
      <c r="BG41" s="39"/>
      <c r="BH41" s="39"/>
      <c r="BI41" s="39"/>
      <c r="BJ41" s="39"/>
      <c r="BK41" s="67" t="s">
        <v>42</v>
      </c>
    </row>
    <row r="42" spans="1:63" ht="13.5" customHeight="1" x14ac:dyDescent="0.15">
      <c r="R42" s="55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Y42" s="39"/>
      <c r="AZ42" s="39"/>
      <c r="BA42" s="39"/>
      <c r="BB42" s="39"/>
      <c r="BC42" s="39"/>
      <c r="BD42" s="39"/>
      <c r="BE42" s="39"/>
      <c r="BG42" s="39"/>
      <c r="BH42" s="39"/>
      <c r="BI42" s="39"/>
      <c r="BJ42" s="39"/>
      <c r="BK42" s="67" t="s">
        <v>42</v>
      </c>
    </row>
    <row r="43" spans="1:63" ht="13.5" customHeight="1" x14ac:dyDescent="0.15">
      <c r="R43" s="55"/>
      <c r="Z43" s="67" t="str">
        <f>"※「診療人数合計」　"&amp;D34&amp;"人　"</f>
        <v>※「診療人数合計」　0人　</v>
      </c>
      <c r="AA43" s="67" t="str">
        <f>"※「主治医氏名」　"&amp;I35&amp;"　"</f>
        <v>※「主治医氏名」　0　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Y43" s="39"/>
      <c r="AZ43" s="39"/>
      <c r="BA43" s="39"/>
      <c r="BB43" s="39"/>
      <c r="BC43" s="39"/>
      <c r="BD43" s="39"/>
      <c r="BE43" s="39"/>
      <c r="BG43" s="39"/>
      <c r="BH43" s="39"/>
      <c r="BI43" s="39"/>
      <c r="BJ43" s="39"/>
      <c r="BK43" s="67" t="s">
        <v>42</v>
      </c>
    </row>
    <row r="44" spans="1:63" ht="13.5" customHeight="1" x14ac:dyDescent="0.15">
      <c r="R44" s="55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Y44" s="39"/>
      <c r="AZ44" s="39"/>
      <c r="BA44" s="39"/>
      <c r="BB44" s="39"/>
      <c r="BC44" s="39"/>
      <c r="BD44" s="39"/>
      <c r="BE44" s="39"/>
      <c r="BG44" s="39"/>
      <c r="BH44" s="39"/>
      <c r="BI44" s="39"/>
      <c r="BJ44" s="39"/>
      <c r="BK44" s="67" t="s">
        <v>42</v>
      </c>
    </row>
    <row r="45" spans="1:63" ht="13.5" customHeight="1" x14ac:dyDescent="0.15">
      <c r="R45" s="55"/>
      <c r="Z45" s="67" t="str">
        <f>Z43&amp;CHAR(10) &amp; AA43</f>
        <v>※「診療人数合計」　0人　
※「主治医氏名」　0　</v>
      </c>
      <c r="AA45" s="39"/>
      <c r="AB45" s="39"/>
      <c r="AC45" s="39"/>
      <c r="AD45" s="39"/>
      <c r="AE45" s="39"/>
      <c r="AF45" s="39" t="str">
        <f>DBCS(Z45)</f>
        <v>※「診療人数合計」　０人　
※「主治医氏名」　０　</v>
      </c>
      <c r="AG45" s="39"/>
      <c r="AH45" s="39"/>
      <c r="AI45" s="39"/>
      <c r="AJ45" s="39"/>
      <c r="AK45" s="39"/>
      <c r="AL45" s="39"/>
      <c r="AM45" s="39"/>
      <c r="AN45" s="39"/>
      <c r="AY45" s="39"/>
      <c r="AZ45" s="39"/>
      <c r="BA45" s="39"/>
      <c r="BB45" s="39"/>
      <c r="BC45" s="39"/>
      <c r="BD45" s="39"/>
      <c r="BE45" s="39"/>
      <c r="BG45" s="39"/>
      <c r="BH45" s="39"/>
      <c r="BI45" s="39"/>
      <c r="BJ45" s="39"/>
      <c r="BK45" s="67" t="s">
        <v>42</v>
      </c>
    </row>
    <row r="46" spans="1:63" ht="13.5" customHeight="1" x14ac:dyDescent="0.15">
      <c r="R46" s="55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Y46" s="39"/>
      <c r="AZ46" s="39"/>
      <c r="BA46" s="39"/>
      <c r="BB46" s="39"/>
      <c r="BC46" s="39"/>
      <c r="BD46" s="39"/>
      <c r="BE46" s="39"/>
      <c r="BG46" s="39"/>
      <c r="BH46" s="39"/>
      <c r="BI46" s="39"/>
      <c r="BJ46" s="39"/>
      <c r="BK46" s="67" t="s">
        <v>42</v>
      </c>
    </row>
    <row r="47" spans="1:63" ht="13.5" customHeight="1" x14ac:dyDescent="0.15">
      <c r="R47" s="55"/>
      <c r="Z47" s="39"/>
      <c r="AA47" s="39"/>
      <c r="AB47" s="39"/>
      <c r="AC47" s="39"/>
      <c r="AD47" s="39"/>
      <c r="AE47" s="39"/>
      <c r="AF47" s="39" t="str">
        <f>AF37&amp;CHAR(10) &amp;AF41&amp;CHAR(10) &amp;AG41&amp;CHAR(10) &amp;AH41&amp;CHAR(10) &amp;AI41&amp;CHAR(10) &amp;AF45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AG47" s="39"/>
      <c r="AH47" s="39"/>
      <c r="AI47" s="39"/>
      <c r="AJ47" s="39"/>
      <c r="AK47" s="39"/>
      <c r="AL47" s="39"/>
      <c r="AM47" s="39"/>
      <c r="AN47" s="39"/>
      <c r="AY47" s="39"/>
      <c r="AZ47" s="39"/>
      <c r="BA47" s="39"/>
      <c r="BB47" s="39"/>
      <c r="BC47" s="39"/>
      <c r="BD47" s="39"/>
      <c r="BE47" s="39"/>
      <c r="BG47" s="39"/>
      <c r="BH47" s="39"/>
      <c r="BI47" s="39"/>
      <c r="BJ47" s="39"/>
      <c r="BK47" s="67" t="s">
        <v>42</v>
      </c>
    </row>
    <row r="48" spans="1:63" ht="13.5" customHeight="1" x14ac:dyDescent="0.15">
      <c r="R48" s="55"/>
      <c r="AY48" s="39"/>
      <c r="AZ48" s="39"/>
      <c r="BA48" s="39"/>
      <c r="BB48" s="39"/>
      <c r="BC48" s="39"/>
      <c r="BD48" s="39"/>
      <c r="BE48" s="39"/>
      <c r="BG48" s="39"/>
      <c r="BH48" s="39"/>
      <c r="BI48" s="39"/>
      <c r="BJ48" s="39"/>
      <c r="BK48" s="39"/>
    </row>
    <row r="49" spans="18:63" ht="13.5" customHeight="1" x14ac:dyDescent="0.15">
      <c r="R49" s="55"/>
      <c r="AY49" s="39"/>
      <c r="AZ49" s="39"/>
      <c r="BA49" s="39"/>
      <c r="BB49" s="39"/>
      <c r="BC49" s="39"/>
      <c r="BD49" s="39"/>
      <c r="BE49" s="39"/>
      <c r="BG49" s="39"/>
      <c r="BH49" s="39"/>
      <c r="BI49" s="39"/>
      <c r="BJ49" s="39"/>
      <c r="BK49" s="39"/>
    </row>
    <row r="50" spans="18:63" ht="13.5" customHeight="1" x14ac:dyDescent="0.15">
      <c r="R50" s="55"/>
      <c r="AY50" s="39"/>
      <c r="AZ50" s="39"/>
      <c r="BA50" s="39"/>
      <c r="BB50" s="39"/>
      <c r="BC50" s="39"/>
      <c r="BD50" s="39"/>
      <c r="BE50" s="39"/>
      <c r="BG50" s="39"/>
      <c r="BH50" s="39"/>
      <c r="BI50" s="39"/>
      <c r="BJ50" s="39"/>
      <c r="BK50" s="39"/>
    </row>
    <row r="51" spans="18:63" x14ac:dyDescent="0.15">
      <c r="R51" s="55"/>
    </row>
    <row r="52" spans="18:63" x14ac:dyDescent="0.15">
      <c r="R52" s="55"/>
    </row>
    <row r="53" spans="18:63" x14ac:dyDescent="0.15">
      <c r="R53" s="55"/>
    </row>
    <row r="54" spans="18:63" x14ac:dyDescent="0.15">
      <c r="R54" s="55"/>
    </row>
    <row r="55" spans="18:63" x14ac:dyDescent="0.15">
      <c r="R55" s="55"/>
    </row>
    <row r="56" spans="18:63" x14ac:dyDescent="0.15">
      <c r="R56" s="55"/>
    </row>
    <row r="57" spans="18:63" x14ac:dyDescent="0.15">
      <c r="R57" s="55"/>
    </row>
    <row r="58" spans="18:63" x14ac:dyDescent="0.15">
      <c r="R58" s="55"/>
    </row>
  </sheetData>
  <sheetProtection sheet="1" objects="1" scenarios="1"/>
  <mergeCells count="76">
    <mergeCell ref="H33:I33"/>
    <mergeCell ref="J33:N33"/>
    <mergeCell ref="O33:P33"/>
    <mergeCell ref="Z35:AC39"/>
    <mergeCell ref="H31:I31"/>
    <mergeCell ref="J31:N31"/>
    <mergeCell ref="O31:P31"/>
    <mergeCell ref="H32:I32"/>
    <mergeCell ref="J32:N32"/>
    <mergeCell ref="O32:P32"/>
    <mergeCell ref="H29:I29"/>
    <mergeCell ref="J29:N29"/>
    <mergeCell ref="O29:P29"/>
    <mergeCell ref="H30:I30"/>
    <mergeCell ref="J30:N30"/>
    <mergeCell ref="O30:P30"/>
    <mergeCell ref="H27:I27"/>
    <mergeCell ref="J27:N27"/>
    <mergeCell ref="O27:P27"/>
    <mergeCell ref="H28:I28"/>
    <mergeCell ref="J28:N28"/>
    <mergeCell ref="O28:P28"/>
    <mergeCell ref="H25:I25"/>
    <mergeCell ref="J25:N25"/>
    <mergeCell ref="O25:P25"/>
    <mergeCell ref="H26:I26"/>
    <mergeCell ref="J26:N26"/>
    <mergeCell ref="O26:P26"/>
    <mergeCell ref="H23:I23"/>
    <mergeCell ref="J23:N23"/>
    <mergeCell ref="O23:P23"/>
    <mergeCell ref="H24:I24"/>
    <mergeCell ref="J24:N24"/>
    <mergeCell ref="O24:P24"/>
    <mergeCell ref="H21:I21"/>
    <mergeCell ref="J21:N21"/>
    <mergeCell ref="O21:P21"/>
    <mergeCell ref="H22:I22"/>
    <mergeCell ref="J22:N22"/>
    <mergeCell ref="O22:P22"/>
    <mergeCell ref="H19:I19"/>
    <mergeCell ref="J19:N19"/>
    <mergeCell ref="O19:P19"/>
    <mergeCell ref="H20:I20"/>
    <mergeCell ref="J20:N20"/>
    <mergeCell ref="O20:P20"/>
    <mergeCell ref="H17:I17"/>
    <mergeCell ref="J17:N17"/>
    <mergeCell ref="O17:P17"/>
    <mergeCell ref="H18:I18"/>
    <mergeCell ref="J18:N18"/>
    <mergeCell ref="O18:P18"/>
    <mergeCell ref="H15:I15"/>
    <mergeCell ref="J15:N15"/>
    <mergeCell ref="O15:P15"/>
    <mergeCell ref="H16:I16"/>
    <mergeCell ref="J16:N16"/>
    <mergeCell ref="O16:P16"/>
    <mergeCell ref="H12:I13"/>
    <mergeCell ref="J12:N12"/>
    <mergeCell ref="O12:P13"/>
    <mergeCell ref="D13:F13"/>
    <mergeCell ref="J13:N13"/>
    <mergeCell ref="H14:I14"/>
    <mergeCell ref="J14:N14"/>
    <mergeCell ref="O14:P14"/>
    <mergeCell ref="C2:P2"/>
    <mergeCell ref="D3:H3"/>
    <mergeCell ref="R3:R19"/>
    <mergeCell ref="E4:G4"/>
    <mergeCell ref="I4:P4"/>
    <mergeCell ref="E5:P5"/>
    <mergeCell ref="D6:P6"/>
    <mergeCell ref="C9:P9"/>
    <mergeCell ref="C12:C13"/>
    <mergeCell ref="D12:F1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13</xdr:row>
                    <xdr:rowOff>38100</xdr:rowOff>
                  </from>
                  <to>
                    <xdr:col>15</xdr:col>
                    <xdr:colOff>95250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Option Button 3">
              <controlPr defaultSize="0" autoFill="0" autoLine="0" autoPict="0">
                <anchor moveWithCells="1">
                  <from>
                    <xdr:col>4</xdr:col>
                    <xdr:colOff>85725</xdr:colOff>
                    <xdr:row>3</xdr:row>
                    <xdr:rowOff>66675</xdr:rowOff>
                  </from>
                  <to>
                    <xdr:col>7</xdr:col>
                    <xdr:colOff>9525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Option Button 4">
              <controlPr defaultSize="0" autoFill="0" autoLine="0" autoPict="0">
                <anchor moveWithCells="1">
                  <from>
                    <xdr:col>5</xdr:col>
                    <xdr:colOff>352425</xdr:colOff>
                    <xdr:row>3</xdr:row>
                    <xdr:rowOff>66675</xdr:rowOff>
                  </from>
                  <to>
                    <xdr:col>7</xdr:col>
                    <xdr:colOff>523875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Option Button 5">
              <controlPr defaultSize="0" autoFill="0" autoLine="0" autoPict="0">
                <anchor moveWithCells="1">
                  <from>
                    <xdr:col>7</xdr:col>
                    <xdr:colOff>714375</xdr:colOff>
                    <xdr:row>3</xdr:row>
                    <xdr:rowOff>66675</xdr:rowOff>
                  </from>
                  <to>
                    <xdr:col>8</xdr:col>
                    <xdr:colOff>695325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Option Button 6">
              <controlPr defaultSize="0" autoFill="0" autoLine="0" autoPict="0">
                <anchor moveWithCells="1">
                  <from>
                    <xdr:col>8</xdr:col>
                    <xdr:colOff>371475</xdr:colOff>
                    <xdr:row>3</xdr:row>
                    <xdr:rowOff>66675</xdr:rowOff>
                  </from>
                  <to>
                    <xdr:col>8</xdr:col>
                    <xdr:colOff>1209675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10" name="Option Button 7">
              <controlPr defaultSize="0" autoFill="0" autoLine="0" autoPict="0">
                <anchor moveWithCells="1">
                  <from>
                    <xdr:col>8</xdr:col>
                    <xdr:colOff>885825</xdr:colOff>
                    <xdr:row>3</xdr:row>
                    <xdr:rowOff>66675</xdr:rowOff>
                  </from>
                  <to>
                    <xdr:col>8</xdr:col>
                    <xdr:colOff>1724025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0" r:id="rId11" name="Option Button 8">
              <controlPr defaultSize="0" autoFill="0" autoLine="0" autoPict="0">
                <anchor moveWithCells="1">
                  <from>
                    <xdr:col>8</xdr:col>
                    <xdr:colOff>1400175</xdr:colOff>
                    <xdr:row>3</xdr:row>
                    <xdr:rowOff>66675</xdr:rowOff>
                  </from>
                  <to>
                    <xdr:col>9</xdr:col>
                    <xdr:colOff>114300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2" name="Option Button 9">
              <controlPr defaultSize="0" autoFill="0" autoLine="0" autoPict="0">
                <anchor moveWithCells="1">
                  <from>
                    <xdr:col>8</xdr:col>
                    <xdr:colOff>1914525</xdr:colOff>
                    <xdr:row>3</xdr:row>
                    <xdr:rowOff>66675</xdr:rowOff>
                  </from>
                  <to>
                    <xdr:col>11</xdr:col>
                    <xdr:colOff>142875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2" r:id="rId13" name="Option Button 10">
              <controlPr defaultSize="0" autoFill="0" autoLine="0" autoPict="0">
                <anchor moveWithCells="1">
                  <from>
                    <xdr:col>10</xdr:col>
                    <xdr:colOff>57150</xdr:colOff>
                    <xdr:row>3</xdr:row>
                    <xdr:rowOff>66675</xdr:rowOff>
                  </from>
                  <to>
                    <xdr:col>13</xdr:col>
                    <xdr:colOff>152400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3" r:id="rId14" name="Group Box 11">
              <controlPr defaultSize="0" autoFill="0" autoPict="0">
                <anchor moveWithCells="1">
                  <from>
                    <xdr:col>2</xdr:col>
                    <xdr:colOff>1000125</xdr:colOff>
                    <xdr:row>2</xdr:row>
                    <xdr:rowOff>266700</xdr:rowOff>
                  </from>
                  <to>
                    <xdr:col>15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4" r:id="rId15" name="Option Button 12">
              <controlPr defaultSize="0" autoFill="0" autoLine="0" autoPict="0">
                <anchor moveWithCells="1">
                  <from>
                    <xdr:col>4</xdr:col>
                    <xdr:colOff>76200</xdr:colOff>
                    <xdr:row>4</xdr:row>
                    <xdr:rowOff>76200</xdr:rowOff>
                  </from>
                  <to>
                    <xdr:col>7</xdr:col>
                    <xdr:colOff>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5" r:id="rId16" name="Option Button 13">
              <controlPr defaultSize="0" autoFill="0" autoLine="0" autoPict="0">
                <anchor moveWithCells="1">
                  <from>
                    <xdr:col>5</xdr:col>
                    <xdr:colOff>342900</xdr:colOff>
                    <xdr:row>4</xdr:row>
                    <xdr:rowOff>76200</xdr:rowOff>
                  </from>
                  <to>
                    <xdr:col>7</xdr:col>
                    <xdr:colOff>514350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6" r:id="rId17" name="Option Button 14">
              <controlPr defaultSize="0" autoFill="0" autoLine="0" autoPict="0">
                <anchor moveWithCells="1">
                  <from>
                    <xdr:col>7</xdr:col>
                    <xdr:colOff>190500</xdr:colOff>
                    <xdr:row>4</xdr:row>
                    <xdr:rowOff>76200</xdr:rowOff>
                  </from>
                  <to>
                    <xdr:col>8</xdr:col>
                    <xdr:colOff>171450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7" r:id="rId18" name="Option Button 15">
              <controlPr defaultSize="0" autoFill="0" autoLine="0" autoPict="0">
                <anchor moveWithCells="1">
                  <from>
                    <xdr:col>7</xdr:col>
                    <xdr:colOff>704850</xdr:colOff>
                    <xdr:row>4</xdr:row>
                    <xdr:rowOff>76200</xdr:rowOff>
                  </from>
                  <to>
                    <xdr:col>8</xdr:col>
                    <xdr:colOff>685800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8" r:id="rId19" name="Option Button 16">
              <controlPr defaultSize="0" autoFill="0" autoLine="0" autoPict="0">
                <anchor moveWithCells="1">
                  <from>
                    <xdr:col>8</xdr:col>
                    <xdr:colOff>361950</xdr:colOff>
                    <xdr:row>4</xdr:row>
                    <xdr:rowOff>76200</xdr:rowOff>
                  </from>
                  <to>
                    <xdr:col>8</xdr:col>
                    <xdr:colOff>1200150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9" r:id="rId20" name="Option Button 17">
              <controlPr defaultSize="0" autoFill="0" autoLine="0" autoPict="0">
                <anchor moveWithCells="1">
                  <from>
                    <xdr:col>8</xdr:col>
                    <xdr:colOff>876300</xdr:colOff>
                    <xdr:row>4</xdr:row>
                    <xdr:rowOff>76200</xdr:rowOff>
                  </from>
                  <to>
                    <xdr:col>8</xdr:col>
                    <xdr:colOff>1714500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0" r:id="rId21" name="Option Button 18">
              <controlPr defaultSize="0" autoFill="0" autoLine="0" autoPict="0">
                <anchor moveWithCells="1">
                  <from>
                    <xdr:col>8</xdr:col>
                    <xdr:colOff>1390650</xdr:colOff>
                    <xdr:row>4</xdr:row>
                    <xdr:rowOff>76200</xdr:rowOff>
                  </from>
                  <to>
                    <xdr:col>9</xdr:col>
                    <xdr:colOff>104775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1" r:id="rId22" name="Option Button 19">
              <controlPr defaultSize="0" autoFill="0" autoLine="0" autoPict="0">
                <anchor moveWithCells="1">
                  <from>
                    <xdr:col>8</xdr:col>
                    <xdr:colOff>1905000</xdr:colOff>
                    <xdr:row>4</xdr:row>
                    <xdr:rowOff>76200</xdr:rowOff>
                  </from>
                  <to>
                    <xdr:col>11</xdr:col>
                    <xdr:colOff>133350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2" r:id="rId23" name="Option Button 20">
              <controlPr defaultSize="0" autoFill="0" autoLine="0" autoPict="0">
                <anchor moveWithCells="1">
                  <from>
                    <xdr:col>10</xdr:col>
                    <xdr:colOff>57150</xdr:colOff>
                    <xdr:row>4</xdr:row>
                    <xdr:rowOff>76200</xdr:rowOff>
                  </from>
                  <to>
                    <xdr:col>13</xdr:col>
                    <xdr:colOff>152400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3" r:id="rId24" name="Group Box 21">
              <controlPr defaultSize="0" autoFill="0" autoPict="0">
                <anchor moveWithCells="1">
                  <from>
                    <xdr:col>3</xdr:col>
                    <xdr:colOff>438150</xdr:colOff>
                    <xdr:row>4</xdr:row>
                    <xdr:rowOff>57150</xdr:rowOff>
                  </from>
                  <to>
                    <xdr:col>15</xdr:col>
                    <xdr:colOff>228600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4" r:id="rId25" name="Option Button 22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76200</xdr:rowOff>
                  </from>
                  <to>
                    <xdr:col>15</xdr:col>
                    <xdr:colOff>180975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5" r:id="rId26" name="Check Box 2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14</xdr:row>
                    <xdr:rowOff>28575</xdr:rowOff>
                  </from>
                  <to>
                    <xdr:col>12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6" r:id="rId27" name="Check Box 2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14</xdr:row>
                    <xdr:rowOff>38100</xdr:rowOff>
                  </from>
                  <to>
                    <xdr:col>15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7" r:id="rId28" name="Check Box 2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15</xdr:row>
                    <xdr:rowOff>28575</xdr:rowOff>
                  </from>
                  <to>
                    <xdr:col>12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8" r:id="rId29" name="Check Box 2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15</xdr:row>
                    <xdr:rowOff>38100</xdr:rowOff>
                  </from>
                  <to>
                    <xdr:col>15</xdr:col>
                    <xdr:colOff>95250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9" r:id="rId30" name="Check Box 2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16</xdr:row>
                    <xdr:rowOff>28575</xdr:rowOff>
                  </from>
                  <to>
                    <xdr:col>12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0" r:id="rId31" name="Check Box 2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16</xdr:row>
                    <xdr:rowOff>38100</xdr:rowOff>
                  </from>
                  <to>
                    <xdr:col>15</xdr:col>
                    <xdr:colOff>95250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1" r:id="rId32" name="Check Box 2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17</xdr:row>
                    <xdr:rowOff>28575</xdr:rowOff>
                  </from>
                  <to>
                    <xdr:col>12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2" r:id="rId33" name="Check Box 3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17</xdr:row>
                    <xdr:rowOff>38100</xdr:rowOff>
                  </from>
                  <to>
                    <xdr:col>15</xdr:col>
                    <xdr:colOff>95250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3" r:id="rId34" name="Check Box 3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18</xdr:row>
                    <xdr:rowOff>28575</xdr:rowOff>
                  </from>
                  <to>
                    <xdr:col>12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4" r:id="rId35" name="Check Box 3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18</xdr:row>
                    <xdr:rowOff>38100</xdr:rowOff>
                  </from>
                  <to>
                    <xdr:col>15</xdr:col>
                    <xdr:colOff>95250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5" r:id="rId36" name="Check Box 3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19</xdr:row>
                    <xdr:rowOff>28575</xdr:rowOff>
                  </from>
                  <to>
                    <xdr:col>12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6" r:id="rId37" name="Check Box 3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19</xdr:row>
                    <xdr:rowOff>38100</xdr:rowOff>
                  </from>
                  <to>
                    <xdr:col>15</xdr:col>
                    <xdr:colOff>95250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7" r:id="rId38" name="Check Box 3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20</xdr:row>
                    <xdr:rowOff>28575</xdr:rowOff>
                  </from>
                  <to>
                    <xdr:col>12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8" r:id="rId39" name="Check Box 3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20</xdr:row>
                    <xdr:rowOff>38100</xdr:rowOff>
                  </from>
                  <to>
                    <xdr:col>15</xdr:col>
                    <xdr:colOff>95250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9" r:id="rId40" name="Check Box 3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21</xdr:row>
                    <xdr:rowOff>28575</xdr:rowOff>
                  </from>
                  <to>
                    <xdr:col>12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0" r:id="rId41" name="Check Box 3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21</xdr:row>
                    <xdr:rowOff>38100</xdr:rowOff>
                  </from>
                  <to>
                    <xdr:col>15</xdr:col>
                    <xdr:colOff>95250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1" r:id="rId42" name="Check Box 3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22</xdr:row>
                    <xdr:rowOff>28575</xdr:rowOff>
                  </from>
                  <to>
                    <xdr:col>12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43" name="Check Box 4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22</xdr:row>
                    <xdr:rowOff>38100</xdr:rowOff>
                  </from>
                  <to>
                    <xdr:col>15</xdr:col>
                    <xdr:colOff>95250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44" name="Check Box 4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23</xdr:row>
                    <xdr:rowOff>28575</xdr:rowOff>
                  </from>
                  <to>
                    <xdr:col>12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45" name="Check Box 4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23</xdr:row>
                    <xdr:rowOff>38100</xdr:rowOff>
                  </from>
                  <to>
                    <xdr:col>15</xdr:col>
                    <xdr:colOff>95250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46" name="Check Box 4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24</xdr:row>
                    <xdr:rowOff>28575</xdr:rowOff>
                  </from>
                  <to>
                    <xdr:col>12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47" name="Check Box 4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24</xdr:row>
                    <xdr:rowOff>38100</xdr:rowOff>
                  </from>
                  <to>
                    <xdr:col>15</xdr:col>
                    <xdr:colOff>95250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48" name="Check Box 4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25</xdr:row>
                    <xdr:rowOff>28575</xdr:rowOff>
                  </from>
                  <to>
                    <xdr:col>12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49" name="Check Box 4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25</xdr:row>
                    <xdr:rowOff>38100</xdr:rowOff>
                  </from>
                  <to>
                    <xdr:col>15</xdr:col>
                    <xdr:colOff>95250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50" name="Check Box 4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26</xdr:row>
                    <xdr:rowOff>28575</xdr:rowOff>
                  </from>
                  <to>
                    <xdr:col>12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0" r:id="rId51" name="Check Box 4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26</xdr:row>
                    <xdr:rowOff>38100</xdr:rowOff>
                  </from>
                  <to>
                    <xdr:col>15</xdr:col>
                    <xdr:colOff>95250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1" r:id="rId52" name="Check Box 4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27</xdr:row>
                    <xdr:rowOff>28575</xdr:rowOff>
                  </from>
                  <to>
                    <xdr:col>12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2" r:id="rId53" name="Check Box 5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27</xdr:row>
                    <xdr:rowOff>38100</xdr:rowOff>
                  </from>
                  <to>
                    <xdr:col>15</xdr:col>
                    <xdr:colOff>95250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3" r:id="rId54" name="Check Box 5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28</xdr:row>
                    <xdr:rowOff>28575</xdr:rowOff>
                  </from>
                  <to>
                    <xdr:col>12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4" r:id="rId55" name="Check Box 5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28</xdr:row>
                    <xdr:rowOff>38100</xdr:rowOff>
                  </from>
                  <to>
                    <xdr:col>15</xdr:col>
                    <xdr:colOff>95250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5" r:id="rId56" name="Check Box 5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29</xdr:row>
                    <xdr:rowOff>28575</xdr:rowOff>
                  </from>
                  <to>
                    <xdr:col>12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6" r:id="rId57" name="Check Box 5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29</xdr:row>
                    <xdr:rowOff>38100</xdr:rowOff>
                  </from>
                  <to>
                    <xdr:col>15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7" r:id="rId58" name="Check Box 5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30</xdr:row>
                    <xdr:rowOff>28575</xdr:rowOff>
                  </from>
                  <to>
                    <xdr:col>12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8" r:id="rId59" name="Check Box 5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30</xdr:row>
                    <xdr:rowOff>38100</xdr:rowOff>
                  </from>
                  <to>
                    <xdr:col>15</xdr:col>
                    <xdr:colOff>95250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9" r:id="rId60" name="Check Box 5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31</xdr:row>
                    <xdr:rowOff>28575</xdr:rowOff>
                  </from>
                  <to>
                    <xdr:col>12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0" r:id="rId61" name="Check Box 5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31</xdr:row>
                    <xdr:rowOff>38100</xdr:rowOff>
                  </from>
                  <to>
                    <xdr:col>15</xdr:col>
                    <xdr:colOff>95250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1" r:id="rId62" name="Check Box 5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32</xdr:row>
                    <xdr:rowOff>28575</xdr:rowOff>
                  </from>
                  <to>
                    <xdr:col>12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2" r:id="rId63" name="Check Box 6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32</xdr:row>
                    <xdr:rowOff>38100</xdr:rowOff>
                  </from>
                  <to>
                    <xdr:col>15</xdr:col>
                    <xdr:colOff>95250</xdr:colOff>
                    <xdr:row>32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58"/>
  <sheetViews>
    <sheetView zoomScaleNormal="100" workbookViewId="0">
      <selection activeCell="D3" sqref="D3:H3"/>
    </sheetView>
  </sheetViews>
  <sheetFormatPr defaultRowHeight="13.5" x14ac:dyDescent="0.15"/>
  <cols>
    <col min="1" max="1" width="4.25" style="58" customWidth="1"/>
    <col min="2" max="2" width="2.375" style="63" customWidth="1"/>
    <col min="3" max="3" width="14.625" style="63" customWidth="1"/>
    <col min="4" max="4" width="7.75" style="63" customWidth="1"/>
    <col min="5" max="5" width="3.25" style="63" customWidth="1"/>
    <col min="6" max="6" width="7.75" style="63" customWidth="1"/>
    <col min="7" max="7" width="1" style="63" customWidth="1"/>
    <col min="8" max="8" width="11.25" style="63" customWidth="1"/>
    <col min="9" max="9" width="27.875" style="63" customWidth="1"/>
    <col min="10" max="10" width="3.125" style="63" customWidth="1"/>
    <col min="11" max="16" width="3.25" style="63" customWidth="1"/>
    <col min="17" max="17" width="3.75" style="63" customWidth="1"/>
    <col min="18" max="18" width="47.625" style="63" customWidth="1"/>
    <col min="19" max="19" width="2.375" style="63" customWidth="1"/>
    <col min="20" max="25" width="1.25" style="63" customWidth="1"/>
    <col min="26" max="62" width="1.25" style="67" customWidth="1"/>
    <col min="63" max="63" width="6.75" style="67" customWidth="1"/>
    <col min="64" max="68" width="6.75" style="63" customWidth="1"/>
    <col min="69" max="16384" width="9" style="63"/>
  </cols>
  <sheetData>
    <row r="1" spans="1:68" x14ac:dyDescent="0.15">
      <c r="B1" s="40" t="s">
        <v>0</v>
      </c>
      <c r="AU1" s="67" t="b">
        <v>1</v>
      </c>
    </row>
    <row r="2" spans="1:68" ht="28.5" customHeight="1" x14ac:dyDescent="0.15">
      <c r="C2" s="102" t="s">
        <v>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R2" s="42" t="s">
        <v>30</v>
      </c>
      <c r="Z2" s="67" t="s">
        <v>45</v>
      </c>
      <c r="AD2" s="39"/>
      <c r="AE2" s="39"/>
      <c r="AF2" s="39" t="str">
        <f>DBCS(Z2)</f>
        <v>※「訪問診療に関する記録書」</v>
      </c>
      <c r="AG2" s="39"/>
      <c r="AH2" s="39"/>
      <c r="AI2" s="39"/>
      <c r="AN2" s="39"/>
      <c r="BB2" s="67" t="s">
        <v>38</v>
      </c>
      <c r="BK2" s="67" t="s">
        <v>42</v>
      </c>
    </row>
    <row r="3" spans="1:68" ht="25.5" customHeight="1" x14ac:dyDescent="0.15">
      <c r="C3" s="64" t="s">
        <v>2</v>
      </c>
      <c r="D3" s="73"/>
      <c r="E3" s="73"/>
      <c r="F3" s="73"/>
      <c r="G3" s="73"/>
      <c r="H3" s="73"/>
      <c r="I3" s="64" t="s">
        <v>24</v>
      </c>
      <c r="J3" s="64"/>
      <c r="K3" s="64"/>
      <c r="L3" s="64"/>
      <c r="M3" s="64"/>
      <c r="N3" s="64"/>
      <c r="O3" s="64"/>
      <c r="R3" s="110" t="str">
        <f>S20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Z3" s="67" t="str">
        <f>"※「患者氏名」　"&amp;D3</f>
        <v>※「患者氏名」　</v>
      </c>
      <c r="AD3" s="39"/>
      <c r="AE3" s="39"/>
      <c r="AF3" s="39" t="str">
        <f t="shared" ref="AF3:AF6" si="0">DBCS(Z3)</f>
        <v>※「患者氏名」　</v>
      </c>
      <c r="AG3" s="39"/>
      <c r="AH3" s="39"/>
      <c r="AI3" s="39"/>
      <c r="AN3" s="39"/>
      <c r="AY3" s="39"/>
      <c r="AZ3" s="39"/>
      <c r="BB3" s="39" t="s">
        <v>38</v>
      </c>
      <c r="BK3" s="67" t="s">
        <v>42</v>
      </c>
    </row>
    <row r="4" spans="1:68" ht="25.5" customHeight="1" x14ac:dyDescent="0.15">
      <c r="C4" s="64" t="s">
        <v>3</v>
      </c>
      <c r="D4" s="44" t="s">
        <v>5</v>
      </c>
      <c r="E4" s="113"/>
      <c r="F4" s="113"/>
      <c r="G4" s="113"/>
      <c r="H4" s="45" t="s">
        <v>22</v>
      </c>
      <c r="I4" s="114"/>
      <c r="J4" s="114"/>
      <c r="K4" s="114"/>
      <c r="L4" s="114"/>
      <c r="M4" s="114"/>
      <c r="N4" s="114"/>
      <c r="O4" s="114"/>
      <c r="P4" s="114"/>
      <c r="R4" s="111"/>
      <c r="Z4" s="67" t="str">
        <f>"※「要介護度」　"&amp;AA4</f>
        <v>※「要介護度」　該当なし</v>
      </c>
      <c r="AA4" s="67" t="str">
        <f>AC4</f>
        <v>該当なし</v>
      </c>
      <c r="AB4" s="37">
        <v>8</v>
      </c>
      <c r="AC4" s="67" t="str">
        <f>CHOOSE(AB4,"要支援１","要支援２","要介護１","要介護２","要介護３","要介護４","要介護５","該当なし")</f>
        <v>該当なし</v>
      </c>
      <c r="AD4" s="39"/>
      <c r="AE4" s="39"/>
      <c r="AF4" s="39" t="str">
        <f t="shared" si="0"/>
        <v>※「要介護度」　該当なし</v>
      </c>
      <c r="AG4" s="39"/>
      <c r="AH4" s="39"/>
      <c r="AI4" s="39"/>
      <c r="AN4" s="39"/>
      <c r="AY4" s="39"/>
      <c r="AZ4" s="39"/>
      <c r="BA4" s="39"/>
      <c r="BB4" s="39" t="s">
        <v>38</v>
      </c>
      <c r="BK4" s="67" t="s">
        <v>42</v>
      </c>
    </row>
    <row r="5" spans="1:68" ht="25.5" customHeight="1" x14ac:dyDescent="0.15">
      <c r="C5" s="64" t="s">
        <v>4</v>
      </c>
      <c r="D5" s="6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R5" s="111"/>
      <c r="Z5" s="67" t="str">
        <f>"※「認知症の日常生活自立度」　"&amp;AA5</f>
        <v>※「認知症の日常生活自立度」　該当なし</v>
      </c>
      <c r="AA5" s="39" t="str">
        <f>AC5</f>
        <v>該当なし</v>
      </c>
      <c r="AB5" s="37">
        <v>10</v>
      </c>
      <c r="AC5" s="67" t="str">
        <f>CHOOSE(AB5,"I","II","IIa","IIb","III","IIIa","IIIb","IV","M","該当なし")</f>
        <v>該当なし</v>
      </c>
      <c r="AD5" s="39"/>
      <c r="AE5" s="39"/>
      <c r="AF5" s="39" t="str">
        <f t="shared" si="0"/>
        <v>※「認知症の日常生活自立度」　該当なし</v>
      </c>
      <c r="AG5" s="39"/>
      <c r="AH5" s="39"/>
      <c r="AI5" s="39"/>
      <c r="AN5" s="39"/>
      <c r="AY5" s="39"/>
      <c r="AZ5" s="39"/>
      <c r="BA5" s="39"/>
      <c r="BB5" s="39" t="s">
        <v>38</v>
      </c>
      <c r="BK5" s="67" t="s">
        <v>42</v>
      </c>
    </row>
    <row r="6" spans="1:68" ht="25.5" customHeight="1" x14ac:dyDescent="0.15">
      <c r="C6" s="64" t="s">
        <v>23</v>
      </c>
      <c r="D6" s="73">
        <f>患者1!D6</f>
        <v>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111"/>
      <c r="Z6" s="67" t="str">
        <f>"※「患者住所」　"&amp;D6</f>
        <v>※「患者住所」　0</v>
      </c>
      <c r="AD6" s="39"/>
      <c r="AE6" s="39"/>
      <c r="AF6" s="39" t="str">
        <f t="shared" si="0"/>
        <v>※「患者住所」　０</v>
      </c>
      <c r="AG6" s="39"/>
      <c r="AH6" s="39"/>
      <c r="AI6" s="39"/>
      <c r="AN6" s="39" t="b">
        <f>ISBLANK(D6)</f>
        <v>0</v>
      </c>
      <c r="AT6" s="67" t="str">
        <f>IF(AT5=TRUE,"２","")</f>
        <v/>
      </c>
      <c r="AU6" s="67" t="str">
        <f>IF(AU5=TRUE,"２ａ","")</f>
        <v/>
      </c>
      <c r="AV6" s="67" t="str">
        <f>IF(AV5=TRUE,"２ｂ","")</f>
        <v/>
      </c>
      <c r="AW6" s="67" t="str">
        <f>IF(AW5=TRUE,"３","")</f>
        <v/>
      </c>
      <c r="AX6" s="67" t="str">
        <f>IF(AX5=TRUE,"３ａ","")</f>
        <v/>
      </c>
      <c r="AY6" s="67" t="str">
        <f>IF(AY5=TRUE,"３ｂ","")</f>
        <v/>
      </c>
      <c r="AZ6" s="67" t="str">
        <f>IF(AZ5=TRUE,"４","")</f>
        <v/>
      </c>
      <c r="BA6" s="67" t="str">
        <f>IF(BA5=TRUE,"Ｍ","")</f>
        <v/>
      </c>
      <c r="BB6" s="39" t="s">
        <v>38</v>
      </c>
      <c r="BK6" s="67" t="s">
        <v>42</v>
      </c>
    </row>
    <row r="7" spans="1:68" ht="9" customHeight="1" x14ac:dyDescent="0.15">
      <c r="C7" s="6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R7" s="111"/>
      <c r="AD7" s="39"/>
      <c r="AE7" s="39"/>
      <c r="AF7" s="39"/>
      <c r="AG7" s="39"/>
      <c r="AH7" s="39"/>
      <c r="AI7" s="39"/>
      <c r="AN7" s="39"/>
      <c r="BB7" s="39" t="s">
        <v>38</v>
      </c>
      <c r="BG7" s="67" t="str">
        <f>IF(BG6=TRUE,"１","")</f>
        <v/>
      </c>
      <c r="BH7" s="67" t="str">
        <f>IF(BH6=TRUE,"２","")</f>
        <v/>
      </c>
      <c r="BI7" s="67" t="str">
        <f>IF(BI6=TRUE,"２ａ","")</f>
        <v/>
      </c>
      <c r="BJ7" s="67" t="str">
        <f>IF(BJ6=TRUE,"２ｂ","")</f>
        <v/>
      </c>
      <c r="BK7" s="67" t="s">
        <v>42</v>
      </c>
      <c r="BL7" s="63" t="str">
        <f>IF(BL6=TRUE,"３ａ","")</f>
        <v/>
      </c>
      <c r="BM7" s="63" t="str">
        <f>IF(BM6=TRUE,"３ｂ","")</f>
        <v/>
      </c>
      <c r="BN7" s="63" t="str">
        <f>IF(BN6=TRUE,"４","")</f>
        <v/>
      </c>
      <c r="BO7" s="63" t="str">
        <f>IF(BO6=TRUE,"Ｍ","")</f>
        <v/>
      </c>
      <c r="BP7" s="63" t="str">
        <f>IF(BP6=TRUE,"該当なし","")</f>
        <v/>
      </c>
    </row>
    <row r="8" spans="1:68" ht="25.5" customHeight="1" x14ac:dyDescent="0.15">
      <c r="C8" s="64" t="s">
        <v>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R8" s="111"/>
      <c r="AD8" s="39"/>
      <c r="AE8" s="39"/>
      <c r="AF8" s="39"/>
      <c r="AG8" s="39"/>
      <c r="AH8" s="39"/>
      <c r="AI8" s="39"/>
      <c r="AN8" s="39"/>
      <c r="BB8" s="39" t="s">
        <v>38</v>
      </c>
      <c r="BK8" s="67" t="s">
        <v>42</v>
      </c>
    </row>
    <row r="9" spans="1:68" ht="41.25" customHeight="1" x14ac:dyDescent="0.15"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R9" s="111"/>
      <c r="Z9" s="67" t="str">
        <f>"※「訪問診療が必要な理由」　"&amp;C9</f>
        <v>※「訪問診療が必要な理由」　</v>
      </c>
      <c r="AD9" s="39"/>
      <c r="AE9" s="39"/>
      <c r="AF9" s="39" t="str">
        <f t="shared" ref="AF9:AF10" si="1">DBCS(Z9)</f>
        <v>※「訪問診療が必要な理由」　</v>
      </c>
      <c r="AG9" s="39"/>
      <c r="AH9" s="39"/>
      <c r="AI9" s="39"/>
      <c r="AN9" s="39" t="b">
        <f>ISBLANK(C9)</f>
        <v>1</v>
      </c>
      <c r="BB9" s="39" t="s">
        <v>38</v>
      </c>
      <c r="BK9" s="67" t="s">
        <v>42</v>
      </c>
    </row>
    <row r="10" spans="1:68" ht="18" customHeight="1" x14ac:dyDescent="0.15">
      <c r="C10" s="64"/>
      <c r="D10" s="64"/>
      <c r="E10" s="64"/>
      <c r="F10" s="64"/>
      <c r="G10" s="64"/>
      <c r="H10" s="64"/>
      <c r="J10" s="47" t="s">
        <v>10</v>
      </c>
      <c r="K10" s="45">
        <f>患者1!K10</f>
        <v>0</v>
      </c>
      <c r="L10" s="45" t="s">
        <v>11</v>
      </c>
      <c r="M10" s="45">
        <f>患者1!M10</f>
        <v>0</v>
      </c>
      <c r="N10" s="45" t="s">
        <v>12</v>
      </c>
      <c r="O10" s="45">
        <f>患者1!O10</f>
        <v>0</v>
      </c>
      <c r="P10" s="45" t="s">
        <v>13</v>
      </c>
      <c r="R10" s="111"/>
      <c r="Z10" s="67" t="str">
        <f>"※「訪問診療を行った日」　"&amp;AA10</f>
        <v>※「訪問診療を行った日」　平成0年0月0日</v>
      </c>
      <c r="AA10" s="67" t="str">
        <f>J10&amp;K10&amp;L10&amp;M10&amp;N10&amp;O10&amp;P10</f>
        <v>平成0年0月0日</v>
      </c>
      <c r="AD10" s="39"/>
      <c r="AE10" s="39"/>
      <c r="AF10" s="39" t="str">
        <f t="shared" si="1"/>
        <v>※「訪問診療を行った日」　平成０年０月０日</v>
      </c>
      <c r="AG10" s="39"/>
      <c r="AH10" s="39"/>
      <c r="AI10" s="39"/>
      <c r="AN10" s="39"/>
      <c r="BB10" s="39" t="s">
        <v>38</v>
      </c>
      <c r="BK10" s="67" t="s">
        <v>42</v>
      </c>
    </row>
    <row r="11" spans="1:68" ht="10.5" customHeight="1" x14ac:dyDescent="0.15">
      <c r="C11" s="64"/>
      <c r="D11" s="64"/>
      <c r="E11" s="64"/>
      <c r="F11" s="64"/>
      <c r="G11" s="64"/>
      <c r="H11" s="64"/>
      <c r="J11" s="47"/>
      <c r="K11" s="64"/>
      <c r="L11" s="64"/>
      <c r="M11" s="64"/>
      <c r="N11" s="64"/>
      <c r="O11" s="64"/>
      <c r="P11" s="64"/>
      <c r="R11" s="111"/>
      <c r="AD11" s="39"/>
      <c r="AE11" s="39"/>
      <c r="AF11" s="39"/>
      <c r="AG11" s="39"/>
      <c r="AH11" s="39"/>
      <c r="AI11" s="39"/>
      <c r="AN11" s="39"/>
      <c r="BB11" s="39" t="s">
        <v>38</v>
      </c>
      <c r="BK11" s="67" t="s">
        <v>42</v>
      </c>
    </row>
    <row r="12" spans="1:68" ht="16.5" customHeight="1" x14ac:dyDescent="0.15">
      <c r="B12" s="48"/>
      <c r="C12" s="116" t="s">
        <v>7</v>
      </c>
      <c r="D12" s="118" t="s">
        <v>8</v>
      </c>
      <c r="E12" s="118"/>
      <c r="F12" s="119"/>
      <c r="G12" s="49"/>
      <c r="H12" s="104" t="s">
        <v>9</v>
      </c>
      <c r="I12" s="105"/>
      <c r="J12" s="108" t="s">
        <v>15</v>
      </c>
      <c r="K12" s="104"/>
      <c r="L12" s="104"/>
      <c r="M12" s="104"/>
      <c r="N12" s="105"/>
      <c r="O12" s="104" t="s">
        <v>17</v>
      </c>
      <c r="P12" s="105"/>
      <c r="R12" s="111"/>
      <c r="Z12" s="67" t="s">
        <v>25</v>
      </c>
      <c r="AA12" s="67" t="s">
        <v>26</v>
      </c>
      <c r="AB12" s="67" t="s">
        <v>27</v>
      </c>
      <c r="AC12" s="67" t="s">
        <v>28</v>
      </c>
      <c r="AD12" s="39"/>
      <c r="AE12" s="39"/>
      <c r="AF12" s="39" t="str">
        <f t="shared" ref="AF12:AI12" si="2">DBCS(Z12)</f>
        <v>※「患者氏名（同一建物居住者）」　</v>
      </c>
      <c r="AG12" s="39" t="str">
        <f t="shared" si="2"/>
        <v>※「診療時間（開始時刻及び終了時間）」　</v>
      </c>
      <c r="AH12" s="39" t="str">
        <f t="shared" si="2"/>
        <v>※「診療場所」　</v>
      </c>
      <c r="AI12" s="39" t="str">
        <f t="shared" si="2"/>
        <v>※「在宅訪問診療料２、往診料」　</v>
      </c>
      <c r="AN12" s="39"/>
      <c r="BB12" s="39" t="s">
        <v>38</v>
      </c>
      <c r="BK12" s="67" t="s">
        <v>42</v>
      </c>
    </row>
    <row r="13" spans="1:68" x14ac:dyDescent="0.15">
      <c r="B13" s="48"/>
      <c r="C13" s="117"/>
      <c r="D13" s="106" t="s">
        <v>14</v>
      </c>
      <c r="E13" s="106"/>
      <c r="F13" s="107"/>
      <c r="G13" s="66"/>
      <c r="H13" s="106"/>
      <c r="I13" s="107"/>
      <c r="J13" s="109" t="s">
        <v>16</v>
      </c>
      <c r="K13" s="106"/>
      <c r="L13" s="106"/>
      <c r="M13" s="106"/>
      <c r="N13" s="107"/>
      <c r="O13" s="106"/>
      <c r="P13" s="107"/>
      <c r="R13" s="111"/>
      <c r="AD13" s="39"/>
      <c r="AE13" s="39"/>
      <c r="AF13" s="39"/>
      <c r="AG13" s="39"/>
      <c r="AH13" s="39"/>
      <c r="AI13" s="39"/>
      <c r="AN13" s="39" t="s">
        <v>39</v>
      </c>
      <c r="AO13" s="67" t="s">
        <v>40</v>
      </c>
      <c r="AT13" s="67" t="s">
        <v>29</v>
      </c>
      <c r="AU13" s="67" t="s">
        <v>32</v>
      </c>
      <c r="AV13" s="67" t="s">
        <v>33</v>
      </c>
      <c r="BB13" s="39" t="s">
        <v>38</v>
      </c>
      <c r="BK13" s="67" t="s">
        <v>42</v>
      </c>
    </row>
    <row r="14" spans="1:68" ht="22.5" customHeight="1" x14ac:dyDescent="0.15">
      <c r="A14" s="58">
        <v>1</v>
      </c>
      <c r="B14" s="48"/>
      <c r="C14" s="21" t="str">
        <f>IF(患者1!AN14&lt;&gt;TRUE,患者1!C14,"")</f>
        <v/>
      </c>
      <c r="D14" s="22" t="str">
        <f>IF(患者1!AN14&lt;&gt;TRUE,患者1!D14,"")</f>
        <v/>
      </c>
      <c r="E14" s="23" t="s">
        <v>35</v>
      </c>
      <c r="F14" s="24" t="str">
        <f>IF(患者1!AN14&lt;&gt;TRUE,患者1!F14,"")</f>
        <v/>
      </c>
      <c r="G14" s="25"/>
      <c r="H14" s="96" t="str">
        <f>IF(患者1!AN14&lt;&gt;TRUE,患者1!H14,"")</f>
        <v/>
      </c>
      <c r="I14" s="97"/>
      <c r="J14" s="98"/>
      <c r="K14" s="99"/>
      <c r="L14" s="99"/>
      <c r="M14" s="99"/>
      <c r="N14" s="100"/>
      <c r="O14" s="98"/>
      <c r="P14" s="100"/>
      <c r="R14" s="111"/>
      <c r="AD14" s="39"/>
      <c r="AE14" s="39"/>
      <c r="AF14" s="39"/>
      <c r="AG14" s="39"/>
      <c r="AH14" s="39"/>
      <c r="AI14" s="39"/>
      <c r="AN14" s="39" t="b">
        <f>ISBLANK(C14)</f>
        <v>0</v>
      </c>
      <c r="AO14" s="67" t="b">
        <f>ISBLANK(H14)</f>
        <v>0</v>
      </c>
      <c r="AR14" s="67" t="b">
        <f t="shared" ref="AR14:AR33" si="3">ISBLANK(C14)</f>
        <v>0</v>
      </c>
      <c r="AU14" s="39" t="b">
        <f>患者1!AU14</f>
        <v>0</v>
      </c>
      <c r="AV14" s="39" t="b">
        <f>患者1!AV14</f>
        <v>0</v>
      </c>
      <c r="AW14" s="67" t="str">
        <f>IF(AU14=TRUE,"在宅患者訪問診療料２","")</f>
        <v/>
      </c>
      <c r="AX14" s="67" t="str">
        <f>IF(AV14=TRUE,"往診料","")</f>
        <v/>
      </c>
      <c r="AZ14" s="67">
        <f>IF(AN14&lt;&gt;TRUE,1,0)</f>
        <v>1</v>
      </c>
      <c r="BA14" s="39">
        <f>IF(AO14&lt;&gt;TRUE,1,0)</f>
        <v>1</v>
      </c>
      <c r="BB14" s="39" t="s">
        <v>38</v>
      </c>
      <c r="BK14" s="67" t="s">
        <v>42</v>
      </c>
    </row>
    <row r="15" spans="1:68" ht="22.5" customHeight="1" x14ac:dyDescent="0.15">
      <c r="A15" s="58">
        <v>2</v>
      </c>
      <c r="B15" s="48"/>
      <c r="C15" s="21" t="str">
        <f>IF(患者1!AN15&lt;&gt;TRUE,患者1!C15,"")</f>
        <v/>
      </c>
      <c r="D15" s="22" t="str">
        <f>IF(患者1!AN15&lt;&gt;TRUE,患者1!D15,"")</f>
        <v/>
      </c>
      <c r="E15" s="23" t="s">
        <v>35</v>
      </c>
      <c r="F15" s="24" t="str">
        <f>IF(患者1!AN15&lt;&gt;TRUE,患者1!F15,"")</f>
        <v/>
      </c>
      <c r="G15" s="25"/>
      <c r="H15" s="96" t="str">
        <f>IF(患者1!AN15&lt;&gt;TRUE,患者1!H15,"")</f>
        <v/>
      </c>
      <c r="I15" s="97"/>
      <c r="J15" s="98"/>
      <c r="K15" s="99"/>
      <c r="L15" s="99"/>
      <c r="M15" s="99"/>
      <c r="N15" s="100"/>
      <c r="O15" s="98"/>
      <c r="P15" s="100"/>
      <c r="R15" s="111"/>
      <c r="AD15" s="39"/>
      <c r="AE15" s="39"/>
      <c r="AF15" s="39"/>
      <c r="AG15" s="39"/>
      <c r="AH15" s="39"/>
      <c r="AI15" s="39"/>
      <c r="AN15" s="39" t="b">
        <f t="shared" ref="AN15:AN33" si="4">ISBLANK(C15)</f>
        <v>0</v>
      </c>
      <c r="AO15" s="67" t="b">
        <f t="shared" ref="AO15:AO33" si="5">ISBLANK(H15)</f>
        <v>0</v>
      </c>
      <c r="AR15" s="67" t="b">
        <f t="shared" si="3"/>
        <v>0</v>
      </c>
      <c r="AU15" s="39" t="b">
        <f>患者1!AU15</f>
        <v>0</v>
      </c>
      <c r="AV15" s="39" t="b">
        <f>患者1!AV15</f>
        <v>0</v>
      </c>
      <c r="AW15" s="67" t="str">
        <f t="shared" ref="AW15:AW33" si="6">IF(AU15=TRUE,"在宅患者訪問診療料２","")</f>
        <v/>
      </c>
      <c r="AX15" s="67" t="str">
        <f t="shared" ref="AX15:AX18" si="7">IF(AV15=TRUE,"往診料","")</f>
        <v/>
      </c>
      <c r="AZ15" s="39">
        <f t="shared" ref="AZ15:BA33" si="8">IF(AN15&lt;&gt;TRUE,1,0)</f>
        <v>1</v>
      </c>
      <c r="BA15" s="39">
        <f t="shared" si="8"/>
        <v>1</v>
      </c>
      <c r="BB15" s="39" t="s">
        <v>38</v>
      </c>
      <c r="BK15" s="67" t="s">
        <v>42</v>
      </c>
    </row>
    <row r="16" spans="1:68" ht="22.5" customHeight="1" x14ac:dyDescent="0.15">
      <c r="A16" s="58">
        <v>3</v>
      </c>
      <c r="B16" s="48"/>
      <c r="C16" s="21" t="str">
        <f>IF(患者1!AN16&lt;&gt;TRUE,患者1!C16,"")</f>
        <v/>
      </c>
      <c r="D16" s="22" t="str">
        <f>IF(患者1!AN16&lt;&gt;TRUE,患者1!D16,"")</f>
        <v/>
      </c>
      <c r="E16" s="23" t="s">
        <v>35</v>
      </c>
      <c r="F16" s="24" t="str">
        <f>IF(患者1!AN16&lt;&gt;TRUE,患者1!F16,"")</f>
        <v/>
      </c>
      <c r="G16" s="25"/>
      <c r="H16" s="96" t="str">
        <f>IF(患者1!AN16&lt;&gt;TRUE,患者1!H16,"")</f>
        <v/>
      </c>
      <c r="I16" s="97"/>
      <c r="J16" s="98"/>
      <c r="K16" s="99"/>
      <c r="L16" s="99"/>
      <c r="M16" s="99"/>
      <c r="N16" s="100"/>
      <c r="O16" s="98"/>
      <c r="P16" s="100"/>
      <c r="R16" s="111"/>
      <c r="AD16" s="39"/>
      <c r="AE16" s="39"/>
      <c r="AF16" s="39"/>
      <c r="AG16" s="39"/>
      <c r="AH16" s="39"/>
      <c r="AI16" s="39"/>
      <c r="AN16" s="39" t="b">
        <f t="shared" si="4"/>
        <v>0</v>
      </c>
      <c r="AO16" s="67" t="b">
        <f t="shared" si="5"/>
        <v>0</v>
      </c>
      <c r="AR16" s="67" t="b">
        <f t="shared" si="3"/>
        <v>0</v>
      </c>
      <c r="AU16" s="39" t="b">
        <f>患者1!AU16</f>
        <v>0</v>
      </c>
      <c r="AV16" s="39" t="b">
        <f>患者1!AV16</f>
        <v>0</v>
      </c>
      <c r="AW16" s="67" t="str">
        <f t="shared" si="6"/>
        <v/>
      </c>
      <c r="AX16" s="67" t="str">
        <f t="shared" si="7"/>
        <v/>
      </c>
      <c r="AZ16" s="39">
        <f t="shared" si="8"/>
        <v>1</v>
      </c>
      <c r="BA16" s="39">
        <f t="shared" si="8"/>
        <v>1</v>
      </c>
      <c r="BB16" s="39" t="s">
        <v>38</v>
      </c>
      <c r="BK16" s="67" t="s">
        <v>42</v>
      </c>
    </row>
    <row r="17" spans="1:63" s="67" customFormat="1" ht="22.5" customHeight="1" x14ac:dyDescent="0.15">
      <c r="A17" s="58">
        <v>4</v>
      </c>
      <c r="B17" s="48"/>
      <c r="C17" s="21" t="str">
        <f>IF(患者1!AN17&lt;&gt;TRUE,患者1!C17,"")</f>
        <v/>
      </c>
      <c r="D17" s="22" t="str">
        <f>IF(患者1!AN17&lt;&gt;TRUE,患者1!D17,"")</f>
        <v/>
      </c>
      <c r="E17" s="23" t="s">
        <v>35</v>
      </c>
      <c r="F17" s="24" t="str">
        <f>IF(患者1!AN17&lt;&gt;TRUE,患者1!F17,"")</f>
        <v/>
      </c>
      <c r="G17" s="25"/>
      <c r="H17" s="96" t="str">
        <f>IF(患者1!AN17&lt;&gt;TRUE,患者1!H17,"")</f>
        <v/>
      </c>
      <c r="I17" s="97"/>
      <c r="J17" s="98"/>
      <c r="K17" s="99"/>
      <c r="L17" s="99"/>
      <c r="M17" s="99"/>
      <c r="N17" s="100"/>
      <c r="O17" s="98"/>
      <c r="P17" s="100"/>
      <c r="Q17" s="63"/>
      <c r="R17" s="111"/>
      <c r="S17" s="63"/>
      <c r="T17" s="63"/>
      <c r="U17" s="63"/>
      <c r="V17" s="63"/>
      <c r="W17" s="63"/>
      <c r="X17" s="63"/>
      <c r="Y17" s="63"/>
      <c r="AD17" s="39"/>
      <c r="AE17" s="39"/>
      <c r="AF17" s="39"/>
      <c r="AG17" s="39"/>
      <c r="AH17" s="39"/>
      <c r="AI17" s="39"/>
      <c r="AN17" s="39" t="b">
        <f t="shared" si="4"/>
        <v>0</v>
      </c>
      <c r="AO17" s="67" t="b">
        <f t="shared" si="5"/>
        <v>0</v>
      </c>
      <c r="AR17" s="67" t="b">
        <f t="shared" si="3"/>
        <v>0</v>
      </c>
      <c r="AU17" s="39" t="b">
        <f>患者1!AU17</f>
        <v>0</v>
      </c>
      <c r="AV17" s="39" t="b">
        <f>患者1!AV17</f>
        <v>0</v>
      </c>
      <c r="AW17" s="67" t="str">
        <f t="shared" si="6"/>
        <v/>
      </c>
      <c r="AX17" s="67" t="str">
        <f t="shared" si="7"/>
        <v/>
      </c>
      <c r="AZ17" s="39">
        <f t="shared" si="8"/>
        <v>1</v>
      </c>
      <c r="BA17" s="39">
        <f t="shared" si="8"/>
        <v>1</v>
      </c>
      <c r="BB17" s="39" t="s">
        <v>38</v>
      </c>
      <c r="BK17" s="67" t="s">
        <v>42</v>
      </c>
    </row>
    <row r="18" spans="1:63" s="67" customFormat="1" ht="22.5" customHeight="1" x14ac:dyDescent="0.15">
      <c r="A18" s="58">
        <v>5</v>
      </c>
      <c r="B18" s="48"/>
      <c r="C18" s="21" t="str">
        <f>IF(患者1!AN18&lt;&gt;TRUE,患者1!C18,"")</f>
        <v/>
      </c>
      <c r="D18" s="22" t="str">
        <f>IF(患者1!AN18&lt;&gt;TRUE,患者1!D18,"")</f>
        <v/>
      </c>
      <c r="E18" s="23" t="s">
        <v>35</v>
      </c>
      <c r="F18" s="24" t="str">
        <f>IF(患者1!AN18&lt;&gt;TRUE,患者1!F18,"")</f>
        <v/>
      </c>
      <c r="G18" s="25"/>
      <c r="H18" s="96" t="str">
        <f>IF(患者1!AN18&lt;&gt;TRUE,患者1!H18,"")</f>
        <v/>
      </c>
      <c r="I18" s="97"/>
      <c r="J18" s="98"/>
      <c r="K18" s="99"/>
      <c r="L18" s="99"/>
      <c r="M18" s="99"/>
      <c r="N18" s="100"/>
      <c r="O18" s="98"/>
      <c r="P18" s="100"/>
      <c r="Q18" s="63"/>
      <c r="R18" s="111"/>
      <c r="S18" s="63"/>
      <c r="T18" s="63"/>
      <c r="U18" s="63"/>
      <c r="V18" s="63"/>
      <c r="W18" s="63"/>
      <c r="X18" s="63"/>
      <c r="Y18" s="63"/>
      <c r="AD18" s="39"/>
      <c r="AE18" s="39"/>
      <c r="AF18" s="39"/>
      <c r="AG18" s="39"/>
      <c r="AH18" s="39"/>
      <c r="AI18" s="39"/>
      <c r="AN18" s="39" t="b">
        <f t="shared" si="4"/>
        <v>0</v>
      </c>
      <c r="AO18" s="67" t="b">
        <f t="shared" si="5"/>
        <v>0</v>
      </c>
      <c r="AR18" s="67" t="b">
        <f t="shared" si="3"/>
        <v>0</v>
      </c>
      <c r="AU18" s="39" t="b">
        <f>患者1!AU18</f>
        <v>0</v>
      </c>
      <c r="AV18" s="39" t="b">
        <f>患者1!AV18</f>
        <v>0</v>
      </c>
      <c r="AW18" s="67" t="str">
        <f t="shared" si="6"/>
        <v/>
      </c>
      <c r="AX18" s="67" t="str">
        <f t="shared" si="7"/>
        <v/>
      </c>
      <c r="AZ18" s="39">
        <f t="shared" si="8"/>
        <v>1</v>
      </c>
      <c r="BA18" s="39">
        <f t="shared" si="8"/>
        <v>1</v>
      </c>
      <c r="BB18" s="39" t="s">
        <v>38</v>
      </c>
      <c r="BK18" s="67" t="s">
        <v>42</v>
      </c>
    </row>
    <row r="19" spans="1:63" s="67" customFormat="1" ht="22.5" customHeight="1" x14ac:dyDescent="0.15">
      <c r="A19" s="58">
        <v>6</v>
      </c>
      <c r="B19" s="48"/>
      <c r="C19" s="21" t="str">
        <f>IF(患者1!AN19&lt;&gt;TRUE,患者1!C19,"")</f>
        <v/>
      </c>
      <c r="D19" s="22" t="str">
        <f>IF(患者1!AN19&lt;&gt;TRUE,患者1!D19,"")</f>
        <v/>
      </c>
      <c r="E19" s="23" t="s">
        <v>35</v>
      </c>
      <c r="F19" s="24" t="str">
        <f>IF(患者1!AN19&lt;&gt;TRUE,患者1!F19,"")</f>
        <v/>
      </c>
      <c r="G19" s="25"/>
      <c r="H19" s="96" t="str">
        <f>IF(患者1!AN19&lt;&gt;TRUE,患者1!H19,"")</f>
        <v/>
      </c>
      <c r="I19" s="97"/>
      <c r="J19" s="98"/>
      <c r="K19" s="99"/>
      <c r="L19" s="99"/>
      <c r="M19" s="99"/>
      <c r="N19" s="100"/>
      <c r="O19" s="98"/>
      <c r="P19" s="100"/>
      <c r="Q19" s="63"/>
      <c r="R19" s="112"/>
      <c r="S19" s="63"/>
      <c r="T19" s="63"/>
      <c r="U19" s="63"/>
      <c r="V19" s="63"/>
      <c r="W19" s="63"/>
      <c r="X19" s="63"/>
      <c r="Y19" s="63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 t="b">
        <f t="shared" si="4"/>
        <v>0</v>
      </c>
      <c r="AO19" s="67" t="b">
        <f t="shared" si="5"/>
        <v>0</v>
      </c>
      <c r="AR19" s="67" t="b">
        <f t="shared" si="3"/>
        <v>0</v>
      </c>
      <c r="AU19" s="39" t="b">
        <f>患者1!AU19</f>
        <v>0</v>
      </c>
      <c r="AV19" s="39" t="b">
        <f>患者1!AV19</f>
        <v>0</v>
      </c>
      <c r="AW19" s="67" t="str">
        <f t="shared" si="6"/>
        <v/>
      </c>
      <c r="AZ19" s="39">
        <f t="shared" si="8"/>
        <v>1</v>
      </c>
      <c r="BA19" s="39">
        <f t="shared" si="8"/>
        <v>1</v>
      </c>
      <c r="BB19" s="39" t="s">
        <v>38</v>
      </c>
      <c r="BK19" s="67" t="s">
        <v>42</v>
      </c>
    </row>
    <row r="20" spans="1:63" s="67" customFormat="1" ht="22.5" customHeight="1" x14ac:dyDescent="0.15">
      <c r="A20" s="58">
        <v>7</v>
      </c>
      <c r="B20" s="48"/>
      <c r="C20" s="21" t="str">
        <f>IF(患者1!AN20&lt;&gt;TRUE,患者1!C20,"")</f>
        <v/>
      </c>
      <c r="D20" s="22" t="str">
        <f>IF(患者1!AN20&lt;&gt;TRUE,患者1!D20,"")</f>
        <v/>
      </c>
      <c r="E20" s="23" t="s">
        <v>35</v>
      </c>
      <c r="F20" s="24" t="str">
        <f>IF(患者1!AN20&lt;&gt;TRUE,患者1!F20,"")</f>
        <v/>
      </c>
      <c r="G20" s="25"/>
      <c r="H20" s="96" t="str">
        <f>IF(患者1!AN20&lt;&gt;TRUE,患者1!H20,"")</f>
        <v/>
      </c>
      <c r="I20" s="97"/>
      <c r="J20" s="98"/>
      <c r="K20" s="99"/>
      <c r="L20" s="99"/>
      <c r="M20" s="99"/>
      <c r="N20" s="100"/>
      <c r="O20" s="98"/>
      <c r="P20" s="100"/>
      <c r="Q20" s="63"/>
      <c r="R20" s="63"/>
      <c r="S20" s="63" t="str">
        <f>AF47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T20" s="63" t="s">
        <v>37</v>
      </c>
      <c r="U20" s="63"/>
      <c r="V20" s="63"/>
      <c r="W20" s="63"/>
      <c r="X20" s="63"/>
      <c r="Y20" s="63" t="s">
        <v>36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 t="b">
        <f t="shared" si="4"/>
        <v>0</v>
      </c>
      <c r="AO20" s="67" t="b">
        <f t="shared" si="5"/>
        <v>0</v>
      </c>
      <c r="AR20" s="67" t="b">
        <f t="shared" si="3"/>
        <v>0</v>
      </c>
      <c r="AU20" s="39" t="b">
        <f>患者1!AU20</f>
        <v>0</v>
      </c>
      <c r="AV20" s="39" t="b">
        <f>患者1!AV20</f>
        <v>0</v>
      </c>
      <c r="AW20" s="67" t="str">
        <f t="shared" si="6"/>
        <v/>
      </c>
      <c r="AY20" s="39"/>
      <c r="AZ20" s="39">
        <f t="shared" si="8"/>
        <v>1</v>
      </c>
      <c r="BA20" s="39">
        <f t="shared" si="8"/>
        <v>1</v>
      </c>
      <c r="BB20" s="39" t="s">
        <v>38</v>
      </c>
      <c r="BK20" s="67" t="s">
        <v>42</v>
      </c>
    </row>
    <row r="21" spans="1:63" s="67" customFormat="1" ht="22.5" customHeight="1" x14ac:dyDescent="0.15">
      <c r="A21" s="58">
        <v>8</v>
      </c>
      <c r="B21" s="48"/>
      <c r="C21" s="21" t="str">
        <f>IF(患者1!AN21&lt;&gt;TRUE,患者1!C21,"")</f>
        <v/>
      </c>
      <c r="D21" s="22" t="str">
        <f>IF(患者1!AN21&lt;&gt;TRUE,患者1!D21,"")</f>
        <v/>
      </c>
      <c r="E21" s="23" t="s">
        <v>35</v>
      </c>
      <c r="F21" s="24" t="str">
        <f>IF(患者1!AN21&lt;&gt;TRUE,患者1!F21,"")</f>
        <v/>
      </c>
      <c r="G21" s="25"/>
      <c r="H21" s="96" t="str">
        <f>IF(患者1!AN21&lt;&gt;TRUE,患者1!H21,"")</f>
        <v/>
      </c>
      <c r="I21" s="97"/>
      <c r="J21" s="98"/>
      <c r="K21" s="99"/>
      <c r="L21" s="99"/>
      <c r="M21" s="99"/>
      <c r="N21" s="100"/>
      <c r="O21" s="98"/>
      <c r="P21" s="100"/>
      <c r="Q21" s="63"/>
      <c r="R21" s="45" t="s">
        <v>31</v>
      </c>
      <c r="S21" s="63"/>
      <c r="T21" s="63"/>
      <c r="U21" s="63"/>
      <c r="V21" s="63"/>
      <c r="W21" s="63"/>
      <c r="X21" s="63"/>
      <c r="Y21" s="63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 t="b">
        <f t="shared" si="4"/>
        <v>0</v>
      </c>
      <c r="AO21" s="67" t="b">
        <f t="shared" si="5"/>
        <v>0</v>
      </c>
      <c r="AR21" s="67" t="b">
        <f t="shared" si="3"/>
        <v>0</v>
      </c>
      <c r="AU21" s="39" t="b">
        <f>患者1!AU21</f>
        <v>0</v>
      </c>
      <c r="AV21" s="39" t="b">
        <f>患者1!AV21</f>
        <v>0</v>
      </c>
      <c r="AW21" s="67" t="str">
        <f t="shared" si="6"/>
        <v/>
      </c>
      <c r="AY21" s="39"/>
      <c r="AZ21" s="39">
        <f t="shared" si="8"/>
        <v>1</v>
      </c>
      <c r="BA21" s="39">
        <f t="shared" si="8"/>
        <v>1</v>
      </c>
      <c r="BB21" s="39" t="s">
        <v>38</v>
      </c>
      <c r="BK21" s="67" t="s">
        <v>42</v>
      </c>
    </row>
    <row r="22" spans="1:63" s="67" customFormat="1" ht="22.5" customHeight="1" x14ac:dyDescent="0.15">
      <c r="A22" s="58">
        <v>9</v>
      </c>
      <c r="B22" s="48"/>
      <c r="C22" s="21" t="str">
        <f>IF(患者1!AN22&lt;&gt;TRUE,患者1!C22,"")</f>
        <v/>
      </c>
      <c r="D22" s="22" t="str">
        <f>IF(患者1!AN22&lt;&gt;TRUE,患者1!D22,"")</f>
        <v/>
      </c>
      <c r="E22" s="23" t="s">
        <v>35</v>
      </c>
      <c r="F22" s="24" t="str">
        <f>IF(患者1!AN22&lt;&gt;TRUE,患者1!F22,"")</f>
        <v/>
      </c>
      <c r="G22" s="25"/>
      <c r="H22" s="96" t="str">
        <f>IF(患者1!AN22&lt;&gt;TRUE,患者1!H22,"")</f>
        <v/>
      </c>
      <c r="I22" s="97"/>
      <c r="J22" s="98"/>
      <c r="K22" s="99"/>
      <c r="L22" s="99"/>
      <c r="M22" s="99"/>
      <c r="N22" s="100"/>
      <c r="O22" s="98"/>
      <c r="P22" s="100"/>
      <c r="Q22" s="63"/>
      <c r="R22" s="63"/>
      <c r="S22" s="63"/>
      <c r="T22" s="63"/>
      <c r="U22" s="63"/>
      <c r="V22" s="63"/>
      <c r="W22" s="63"/>
      <c r="X22" s="63"/>
      <c r="Y22" s="63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 t="b">
        <f t="shared" si="4"/>
        <v>0</v>
      </c>
      <c r="AO22" s="67" t="b">
        <f t="shared" si="5"/>
        <v>0</v>
      </c>
      <c r="AR22" s="67" t="b">
        <f t="shared" si="3"/>
        <v>0</v>
      </c>
      <c r="AU22" s="39" t="b">
        <f>患者1!AU22</f>
        <v>0</v>
      </c>
      <c r="AV22" s="39" t="b">
        <f>患者1!AV22</f>
        <v>0</v>
      </c>
      <c r="AW22" s="67" t="str">
        <f t="shared" si="6"/>
        <v/>
      </c>
      <c r="AY22" s="39"/>
      <c r="AZ22" s="39">
        <f t="shared" si="8"/>
        <v>1</v>
      </c>
      <c r="BA22" s="39">
        <f t="shared" si="8"/>
        <v>1</v>
      </c>
      <c r="BB22" s="39" t="s">
        <v>38</v>
      </c>
      <c r="BK22" s="67" t="s">
        <v>42</v>
      </c>
    </row>
    <row r="23" spans="1:63" s="67" customFormat="1" ht="22.5" customHeight="1" x14ac:dyDescent="0.15">
      <c r="A23" s="58">
        <v>10</v>
      </c>
      <c r="B23" s="48"/>
      <c r="C23" s="21" t="str">
        <f>IF(患者1!AN23&lt;&gt;TRUE,患者1!C23,"")</f>
        <v/>
      </c>
      <c r="D23" s="22" t="str">
        <f>IF(患者1!AN23&lt;&gt;TRUE,患者1!D23,"")</f>
        <v/>
      </c>
      <c r="E23" s="23" t="s">
        <v>35</v>
      </c>
      <c r="F23" s="24" t="str">
        <f>IF(患者1!AN23&lt;&gt;TRUE,患者1!F23,"")</f>
        <v/>
      </c>
      <c r="G23" s="25"/>
      <c r="H23" s="96" t="str">
        <f>IF(患者1!AN23&lt;&gt;TRUE,患者1!H23,"")</f>
        <v/>
      </c>
      <c r="I23" s="97"/>
      <c r="J23" s="98"/>
      <c r="K23" s="99"/>
      <c r="L23" s="99"/>
      <c r="M23" s="99"/>
      <c r="N23" s="100"/>
      <c r="O23" s="98"/>
      <c r="P23" s="100"/>
      <c r="Q23" s="63"/>
      <c r="R23" s="59" t="s">
        <v>44</v>
      </c>
      <c r="S23" s="63"/>
      <c r="T23" s="63"/>
      <c r="U23" s="63"/>
      <c r="V23" s="63"/>
      <c r="W23" s="63"/>
      <c r="X23" s="63"/>
      <c r="Y23" s="63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 t="b">
        <f t="shared" si="4"/>
        <v>0</v>
      </c>
      <c r="AO23" s="67" t="b">
        <f t="shared" si="5"/>
        <v>0</v>
      </c>
      <c r="AR23" s="67" t="b">
        <f t="shared" si="3"/>
        <v>0</v>
      </c>
      <c r="AU23" s="39" t="b">
        <f>患者1!AU23</f>
        <v>0</v>
      </c>
      <c r="AV23" s="39" t="b">
        <f>患者1!AV23</f>
        <v>0</v>
      </c>
      <c r="AW23" s="67" t="str">
        <f t="shared" si="6"/>
        <v/>
      </c>
      <c r="AY23" s="39"/>
      <c r="AZ23" s="39">
        <f t="shared" si="8"/>
        <v>1</v>
      </c>
      <c r="BA23" s="39">
        <f t="shared" si="8"/>
        <v>1</v>
      </c>
      <c r="BB23" s="39" t="s">
        <v>38</v>
      </c>
      <c r="BK23" s="67" t="s">
        <v>42</v>
      </c>
    </row>
    <row r="24" spans="1:63" s="67" customFormat="1" ht="22.5" customHeight="1" x14ac:dyDescent="0.15">
      <c r="A24" s="58">
        <v>11</v>
      </c>
      <c r="B24" s="48"/>
      <c r="C24" s="21" t="str">
        <f>IF(患者1!AN24&lt;&gt;TRUE,患者1!C24,"")</f>
        <v/>
      </c>
      <c r="D24" s="22" t="str">
        <f>IF(患者1!AN24&lt;&gt;TRUE,患者1!D24,"")</f>
        <v/>
      </c>
      <c r="E24" s="23" t="s">
        <v>35</v>
      </c>
      <c r="F24" s="24" t="str">
        <f>IF(患者1!AN24&lt;&gt;TRUE,患者1!F24,"")</f>
        <v/>
      </c>
      <c r="G24" s="25"/>
      <c r="H24" s="96" t="str">
        <f>IF(患者1!AN24&lt;&gt;TRUE,患者1!H24,"")</f>
        <v/>
      </c>
      <c r="I24" s="97"/>
      <c r="J24" s="98"/>
      <c r="K24" s="99"/>
      <c r="L24" s="99"/>
      <c r="M24" s="99"/>
      <c r="N24" s="100"/>
      <c r="O24" s="98"/>
      <c r="P24" s="100"/>
      <c r="Q24" s="63"/>
      <c r="R24" s="63"/>
      <c r="S24" s="63"/>
      <c r="T24" s="63"/>
      <c r="U24" s="63"/>
      <c r="V24" s="63"/>
      <c r="W24" s="63"/>
      <c r="X24" s="63"/>
      <c r="Y24" s="63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 t="b">
        <f t="shared" si="4"/>
        <v>0</v>
      </c>
      <c r="AO24" s="67" t="b">
        <f t="shared" si="5"/>
        <v>0</v>
      </c>
      <c r="AR24" s="67" t="b">
        <f t="shared" si="3"/>
        <v>0</v>
      </c>
      <c r="AU24" s="39" t="b">
        <f>患者1!AU24</f>
        <v>0</v>
      </c>
      <c r="AV24" s="39" t="b">
        <f>患者1!AV24</f>
        <v>0</v>
      </c>
      <c r="AW24" s="67" t="str">
        <f t="shared" si="6"/>
        <v/>
      </c>
      <c r="AY24" s="39"/>
      <c r="AZ24" s="39">
        <f t="shared" si="8"/>
        <v>1</v>
      </c>
      <c r="BA24" s="39">
        <f t="shared" si="8"/>
        <v>1</v>
      </c>
      <c r="BB24" s="39" t="s">
        <v>38</v>
      </c>
      <c r="BK24" s="67" t="s">
        <v>42</v>
      </c>
    </row>
    <row r="25" spans="1:63" s="67" customFormat="1" ht="22.5" customHeight="1" x14ac:dyDescent="0.15">
      <c r="A25" s="58">
        <v>12</v>
      </c>
      <c r="B25" s="48"/>
      <c r="C25" s="21" t="str">
        <f>IF(患者1!AN25&lt;&gt;TRUE,患者1!C25,"")</f>
        <v/>
      </c>
      <c r="D25" s="22" t="str">
        <f>IF(患者1!AN25&lt;&gt;TRUE,患者1!D25,"")</f>
        <v/>
      </c>
      <c r="E25" s="23" t="s">
        <v>35</v>
      </c>
      <c r="F25" s="24" t="str">
        <f>IF(患者1!AN25&lt;&gt;TRUE,患者1!F25,"")</f>
        <v/>
      </c>
      <c r="G25" s="25"/>
      <c r="H25" s="96" t="str">
        <f>IF(患者1!AN25&lt;&gt;TRUE,患者1!H25,"")</f>
        <v/>
      </c>
      <c r="I25" s="97"/>
      <c r="J25" s="98"/>
      <c r="K25" s="99"/>
      <c r="L25" s="99"/>
      <c r="M25" s="99"/>
      <c r="N25" s="100"/>
      <c r="O25" s="98"/>
      <c r="P25" s="100"/>
      <c r="Q25" s="63"/>
      <c r="R25" s="63"/>
      <c r="S25" s="63"/>
      <c r="T25" s="63"/>
      <c r="U25" s="63"/>
      <c r="V25" s="63"/>
      <c r="W25" s="63"/>
      <c r="X25" s="63"/>
      <c r="Y25" s="63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 t="b">
        <f t="shared" si="4"/>
        <v>0</v>
      </c>
      <c r="AO25" s="67" t="b">
        <f t="shared" si="5"/>
        <v>0</v>
      </c>
      <c r="AR25" s="67" t="b">
        <f t="shared" si="3"/>
        <v>0</v>
      </c>
      <c r="AU25" s="39" t="b">
        <f>患者1!AU25</f>
        <v>0</v>
      </c>
      <c r="AV25" s="39" t="b">
        <f>患者1!AV25</f>
        <v>0</v>
      </c>
      <c r="AW25" s="67" t="str">
        <f t="shared" si="6"/>
        <v/>
      </c>
      <c r="AY25" s="39"/>
      <c r="AZ25" s="39">
        <f t="shared" si="8"/>
        <v>1</v>
      </c>
      <c r="BA25" s="39">
        <f t="shared" si="8"/>
        <v>1</v>
      </c>
      <c r="BB25" s="39" t="s">
        <v>38</v>
      </c>
      <c r="BK25" s="67" t="s">
        <v>42</v>
      </c>
    </row>
    <row r="26" spans="1:63" s="67" customFormat="1" ht="22.5" customHeight="1" x14ac:dyDescent="0.15">
      <c r="A26" s="58">
        <v>13</v>
      </c>
      <c r="B26" s="48"/>
      <c r="C26" s="21" t="str">
        <f>IF(患者1!AN26&lt;&gt;TRUE,患者1!C26,"")</f>
        <v/>
      </c>
      <c r="D26" s="22" t="str">
        <f>IF(患者1!AN26&lt;&gt;TRUE,患者1!D26,"")</f>
        <v/>
      </c>
      <c r="E26" s="23" t="s">
        <v>35</v>
      </c>
      <c r="F26" s="24" t="str">
        <f>IF(患者1!AN26&lt;&gt;TRUE,患者1!F26,"")</f>
        <v/>
      </c>
      <c r="G26" s="25"/>
      <c r="H26" s="96" t="str">
        <f>IF(患者1!AN26&lt;&gt;TRUE,患者1!H26,"")</f>
        <v/>
      </c>
      <c r="I26" s="97"/>
      <c r="J26" s="98"/>
      <c r="K26" s="99"/>
      <c r="L26" s="99"/>
      <c r="M26" s="99"/>
      <c r="N26" s="100"/>
      <c r="O26" s="98"/>
      <c r="P26" s="100"/>
      <c r="Q26" s="63"/>
      <c r="R26" s="63"/>
      <c r="S26" s="63"/>
      <c r="T26" s="63"/>
      <c r="U26" s="63"/>
      <c r="V26" s="63"/>
      <c r="W26" s="63"/>
      <c r="X26" s="63"/>
      <c r="Y26" s="63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 t="b">
        <f t="shared" si="4"/>
        <v>0</v>
      </c>
      <c r="AO26" s="67" t="b">
        <f t="shared" si="5"/>
        <v>0</v>
      </c>
      <c r="AR26" s="67" t="b">
        <f t="shared" si="3"/>
        <v>0</v>
      </c>
      <c r="AU26" s="39" t="b">
        <f>患者1!AU26</f>
        <v>0</v>
      </c>
      <c r="AV26" s="39" t="b">
        <f>患者1!AV26</f>
        <v>0</v>
      </c>
      <c r="AW26" s="67" t="str">
        <f t="shared" si="6"/>
        <v/>
      </c>
      <c r="AY26" s="39"/>
      <c r="AZ26" s="39">
        <f t="shared" si="8"/>
        <v>1</v>
      </c>
      <c r="BA26" s="39">
        <f t="shared" si="8"/>
        <v>1</v>
      </c>
      <c r="BB26" s="39" t="s">
        <v>38</v>
      </c>
      <c r="BK26" s="67" t="s">
        <v>42</v>
      </c>
    </row>
    <row r="27" spans="1:63" s="67" customFormat="1" ht="22.5" customHeight="1" x14ac:dyDescent="0.15">
      <c r="A27" s="58">
        <v>14</v>
      </c>
      <c r="B27" s="48"/>
      <c r="C27" s="21" t="str">
        <f>IF(患者1!AN27&lt;&gt;TRUE,患者1!C27,"")</f>
        <v/>
      </c>
      <c r="D27" s="22" t="str">
        <f>IF(患者1!AN27&lt;&gt;TRUE,患者1!D27,"")</f>
        <v/>
      </c>
      <c r="E27" s="23" t="s">
        <v>35</v>
      </c>
      <c r="F27" s="24" t="str">
        <f>IF(患者1!AN27&lt;&gt;TRUE,患者1!F27,"")</f>
        <v/>
      </c>
      <c r="G27" s="25"/>
      <c r="H27" s="96" t="str">
        <f>IF(患者1!AN27&lt;&gt;TRUE,患者1!H27,"")</f>
        <v/>
      </c>
      <c r="I27" s="97"/>
      <c r="J27" s="98"/>
      <c r="K27" s="99"/>
      <c r="L27" s="99"/>
      <c r="M27" s="99"/>
      <c r="N27" s="100"/>
      <c r="O27" s="98"/>
      <c r="P27" s="100"/>
      <c r="Q27" s="63"/>
      <c r="R27" s="63"/>
      <c r="S27" s="63"/>
      <c r="T27" s="63"/>
      <c r="U27" s="63"/>
      <c r="V27" s="63"/>
      <c r="W27" s="63"/>
      <c r="X27" s="63"/>
      <c r="Y27" s="63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 t="b">
        <f t="shared" si="4"/>
        <v>0</v>
      </c>
      <c r="AO27" s="67" t="b">
        <f t="shared" si="5"/>
        <v>0</v>
      </c>
      <c r="AR27" s="67" t="b">
        <f t="shared" si="3"/>
        <v>0</v>
      </c>
      <c r="AU27" s="39" t="b">
        <f>患者1!AU27</f>
        <v>0</v>
      </c>
      <c r="AV27" s="39" t="b">
        <f>患者1!AV27</f>
        <v>0</v>
      </c>
      <c r="AW27" s="67" t="str">
        <f t="shared" si="6"/>
        <v/>
      </c>
      <c r="AY27" s="39"/>
      <c r="AZ27" s="39">
        <f t="shared" si="8"/>
        <v>1</v>
      </c>
      <c r="BA27" s="39">
        <f t="shared" si="8"/>
        <v>1</v>
      </c>
      <c r="BB27" s="39" t="s">
        <v>38</v>
      </c>
      <c r="BK27" s="67" t="s">
        <v>42</v>
      </c>
    </row>
    <row r="28" spans="1:63" s="67" customFormat="1" ht="22.5" customHeight="1" x14ac:dyDescent="0.15">
      <c r="A28" s="58">
        <v>15</v>
      </c>
      <c r="B28" s="48"/>
      <c r="C28" s="21" t="str">
        <f>IF(患者1!AN28&lt;&gt;TRUE,患者1!C28,"")</f>
        <v/>
      </c>
      <c r="D28" s="22" t="str">
        <f>IF(患者1!AN28&lt;&gt;TRUE,患者1!D28,"")</f>
        <v/>
      </c>
      <c r="E28" s="23" t="s">
        <v>35</v>
      </c>
      <c r="F28" s="24" t="str">
        <f>IF(患者1!AN28&lt;&gt;TRUE,患者1!F28,"")</f>
        <v/>
      </c>
      <c r="G28" s="25"/>
      <c r="H28" s="96" t="str">
        <f>IF(患者1!AN28&lt;&gt;TRUE,患者1!H28,"")</f>
        <v/>
      </c>
      <c r="I28" s="97"/>
      <c r="J28" s="98"/>
      <c r="K28" s="99"/>
      <c r="L28" s="99"/>
      <c r="M28" s="99"/>
      <c r="N28" s="100"/>
      <c r="O28" s="98"/>
      <c r="P28" s="100"/>
      <c r="Q28" s="63"/>
      <c r="R28" s="63"/>
      <c r="S28" s="63"/>
      <c r="T28" s="63"/>
      <c r="U28" s="63"/>
      <c r="V28" s="63"/>
      <c r="W28" s="63"/>
      <c r="X28" s="63"/>
      <c r="Y28" s="63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 t="b">
        <f t="shared" si="4"/>
        <v>0</v>
      </c>
      <c r="AO28" s="67" t="b">
        <f t="shared" si="5"/>
        <v>0</v>
      </c>
      <c r="AR28" s="67" t="b">
        <f t="shared" si="3"/>
        <v>0</v>
      </c>
      <c r="AU28" s="39" t="b">
        <f>患者1!AU28</f>
        <v>0</v>
      </c>
      <c r="AV28" s="39" t="b">
        <f>患者1!AV28</f>
        <v>0</v>
      </c>
      <c r="AW28" s="67" t="str">
        <f t="shared" si="6"/>
        <v/>
      </c>
      <c r="AY28" s="39"/>
      <c r="AZ28" s="39">
        <f t="shared" si="8"/>
        <v>1</v>
      </c>
      <c r="BA28" s="39">
        <f t="shared" si="8"/>
        <v>1</v>
      </c>
      <c r="BB28" s="39" t="s">
        <v>38</v>
      </c>
      <c r="BK28" s="67" t="s">
        <v>42</v>
      </c>
    </row>
    <row r="29" spans="1:63" s="67" customFormat="1" ht="22.5" customHeight="1" x14ac:dyDescent="0.15">
      <c r="A29" s="58">
        <v>16</v>
      </c>
      <c r="B29" s="48"/>
      <c r="C29" s="21" t="str">
        <f>IF(患者1!AN29&lt;&gt;TRUE,患者1!C29,"")</f>
        <v/>
      </c>
      <c r="D29" s="22" t="str">
        <f>IF(患者1!AN29&lt;&gt;TRUE,患者1!D29,"")</f>
        <v/>
      </c>
      <c r="E29" s="23" t="s">
        <v>35</v>
      </c>
      <c r="F29" s="24" t="str">
        <f>IF(患者1!AN29&lt;&gt;TRUE,患者1!F29,"")</f>
        <v/>
      </c>
      <c r="G29" s="25"/>
      <c r="H29" s="96" t="str">
        <f>IF(患者1!AN29&lt;&gt;TRUE,患者1!H29,"")</f>
        <v/>
      </c>
      <c r="I29" s="97"/>
      <c r="J29" s="98"/>
      <c r="K29" s="99"/>
      <c r="L29" s="99"/>
      <c r="M29" s="99"/>
      <c r="N29" s="100"/>
      <c r="O29" s="98"/>
      <c r="P29" s="100"/>
      <c r="Q29" s="63"/>
      <c r="R29" s="63"/>
      <c r="S29" s="63"/>
      <c r="T29" s="63"/>
      <c r="U29" s="63"/>
      <c r="V29" s="63"/>
      <c r="W29" s="63"/>
      <c r="X29" s="63"/>
      <c r="Y29" s="63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 t="b">
        <f t="shared" si="4"/>
        <v>0</v>
      </c>
      <c r="AO29" s="67" t="b">
        <f t="shared" si="5"/>
        <v>0</v>
      </c>
      <c r="AR29" s="67" t="b">
        <f t="shared" si="3"/>
        <v>0</v>
      </c>
      <c r="AU29" s="39" t="b">
        <f>患者1!AU29</f>
        <v>0</v>
      </c>
      <c r="AV29" s="39" t="b">
        <f>患者1!AV29</f>
        <v>0</v>
      </c>
      <c r="AW29" s="67" t="str">
        <f t="shared" si="6"/>
        <v/>
      </c>
      <c r="AY29" s="39"/>
      <c r="AZ29" s="39">
        <f t="shared" si="8"/>
        <v>1</v>
      </c>
      <c r="BA29" s="39">
        <f t="shared" si="8"/>
        <v>1</v>
      </c>
      <c r="BB29" s="39" t="s">
        <v>38</v>
      </c>
      <c r="BK29" s="67" t="s">
        <v>42</v>
      </c>
    </row>
    <row r="30" spans="1:63" s="67" customFormat="1" ht="22.5" customHeight="1" x14ac:dyDescent="0.15">
      <c r="A30" s="58">
        <v>17</v>
      </c>
      <c r="B30" s="48"/>
      <c r="C30" s="21" t="str">
        <f>IF(患者1!AN30&lt;&gt;TRUE,患者1!C30,"")</f>
        <v/>
      </c>
      <c r="D30" s="22" t="str">
        <f>IF(患者1!AN30&lt;&gt;TRUE,患者1!D30,"")</f>
        <v/>
      </c>
      <c r="E30" s="23" t="s">
        <v>35</v>
      </c>
      <c r="F30" s="24" t="str">
        <f>IF(患者1!AN30&lt;&gt;TRUE,患者1!F30,"")</f>
        <v/>
      </c>
      <c r="G30" s="25"/>
      <c r="H30" s="96" t="str">
        <f>IF(患者1!AN30&lt;&gt;TRUE,患者1!H30,"")</f>
        <v/>
      </c>
      <c r="I30" s="97"/>
      <c r="J30" s="98"/>
      <c r="K30" s="99"/>
      <c r="L30" s="99"/>
      <c r="M30" s="99"/>
      <c r="N30" s="100"/>
      <c r="O30" s="98"/>
      <c r="P30" s="100"/>
      <c r="Q30" s="63"/>
      <c r="R30" s="63"/>
      <c r="S30" s="63"/>
      <c r="T30" s="63"/>
      <c r="U30" s="63"/>
      <c r="V30" s="63"/>
      <c r="W30" s="63"/>
      <c r="X30" s="63"/>
      <c r="Y30" s="63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 t="b">
        <f t="shared" si="4"/>
        <v>0</v>
      </c>
      <c r="AO30" s="67" t="b">
        <f t="shared" si="5"/>
        <v>0</v>
      </c>
      <c r="AR30" s="67" t="b">
        <f t="shared" si="3"/>
        <v>0</v>
      </c>
      <c r="AU30" s="39" t="b">
        <f>患者1!AU30</f>
        <v>0</v>
      </c>
      <c r="AV30" s="39" t="b">
        <f>患者1!AV30</f>
        <v>0</v>
      </c>
      <c r="AW30" s="67" t="str">
        <f t="shared" si="6"/>
        <v/>
      </c>
      <c r="AY30" s="39"/>
      <c r="AZ30" s="39">
        <f t="shared" si="8"/>
        <v>1</v>
      </c>
      <c r="BA30" s="39">
        <f t="shared" si="8"/>
        <v>1</v>
      </c>
      <c r="BB30" s="39" t="s">
        <v>38</v>
      </c>
      <c r="BK30" s="67" t="s">
        <v>42</v>
      </c>
    </row>
    <row r="31" spans="1:63" s="67" customFormat="1" ht="22.5" customHeight="1" x14ac:dyDescent="0.15">
      <c r="A31" s="58">
        <v>18</v>
      </c>
      <c r="B31" s="48"/>
      <c r="C31" s="21" t="str">
        <f>IF(患者1!AN31&lt;&gt;TRUE,患者1!C31,"")</f>
        <v/>
      </c>
      <c r="D31" s="22" t="str">
        <f>IF(患者1!AN31&lt;&gt;TRUE,患者1!D31,"")</f>
        <v/>
      </c>
      <c r="E31" s="23" t="s">
        <v>35</v>
      </c>
      <c r="F31" s="24" t="str">
        <f>IF(患者1!AN31&lt;&gt;TRUE,患者1!F31,"")</f>
        <v/>
      </c>
      <c r="G31" s="25"/>
      <c r="H31" s="96" t="str">
        <f>IF(患者1!AN31&lt;&gt;TRUE,患者1!H31,"")</f>
        <v/>
      </c>
      <c r="I31" s="97"/>
      <c r="J31" s="98"/>
      <c r="K31" s="99"/>
      <c r="L31" s="99"/>
      <c r="M31" s="99"/>
      <c r="N31" s="100"/>
      <c r="O31" s="98"/>
      <c r="P31" s="100"/>
      <c r="Q31" s="63"/>
      <c r="R31" s="63"/>
      <c r="S31" s="63"/>
      <c r="T31" s="63"/>
      <c r="U31" s="63"/>
      <c r="V31" s="63"/>
      <c r="W31" s="63"/>
      <c r="X31" s="63"/>
      <c r="Y31" s="63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 t="b">
        <f t="shared" si="4"/>
        <v>0</v>
      </c>
      <c r="AO31" s="67" t="b">
        <f t="shared" si="5"/>
        <v>0</v>
      </c>
      <c r="AR31" s="67" t="b">
        <f t="shared" si="3"/>
        <v>0</v>
      </c>
      <c r="AU31" s="39" t="b">
        <f>患者1!AU31</f>
        <v>0</v>
      </c>
      <c r="AV31" s="39" t="b">
        <f>患者1!AV31</f>
        <v>0</v>
      </c>
      <c r="AW31" s="67" t="str">
        <f t="shared" si="6"/>
        <v/>
      </c>
      <c r="AY31" s="39"/>
      <c r="AZ31" s="39">
        <f t="shared" si="8"/>
        <v>1</v>
      </c>
      <c r="BA31" s="39">
        <f t="shared" si="8"/>
        <v>1</v>
      </c>
      <c r="BB31" s="39" t="s">
        <v>38</v>
      </c>
      <c r="BK31" s="67" t="s">
        <v>42</v>
      </c>
    </row>
    <row r="32" spans="1:63" s="67" customFormat="1" ht="22.5" customHeight="1" x14ac:dyDescent="0.15">
      <c r="A32" s="58">
        <v>19</v>
      </c>
      <c r="B32" s="48"/>
      <c r="C32" s="21" t="str">
        <f>IF(患者1!AN32&lt;&gt;TRUE,患者1!C32,"")</f>
        <v/>
      </c>
      <c r="D32" s="22" t="str">
        <f>IF(患者1!AN32&lt;&gt;TRUE,患者1!D32,"")</f>
        <v/>
      </c>
      <c r="E32" s="23" t="s">
        <v>35</v>
      </c>
      <c r="F32" s="24" t="str">
        <f>IF(患者1!AN32&lt;&gt;TRUE,患者1!F32,"")</f>
        <v/>
      </c>
      <c r="G32" s="25"/>
      <c r="H32" s="96" t="str">
        <f>IF(患者1!AN32&lt;&gt;TRUE,患者1!H32,"")</f>
        <v/>
      </c>
      <c r="I32" s="97"/>
      <c r="J32" s="98"/>
      <c r="K32" s="99"/>
      <c r="L32" s="99"/>
      <c r="M32" s="99"/>
      <c r="N32" s="100"/>
      <c r="O32" s="98"/>
      <c r="P32" s="100"/>
      <c r="Q32" s="63"/>
      <c r="R32" s="63"/>
      <c r="S32" s="63"/>
      <c r="T32" s="63"/>
      <c r="U32" s="63"/>
      <c r="V32" s="63"/>
      <c r="W32" s="63"/>
      <c r="X32" s="63"/>
      <c r="Y32" s="63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 t="b">
        <f t="shared" si="4"/>
        <v>0</v>
      </c>
      <c r="AO32" s="67" t="b">
        <f t="shared" si="5"/>
        <v>0</v>
      </c>
      <c r="AR32" s="67" t="b">
        <f t="shared" si="3"/>
        <v>0</v>
      </c>
      <c r="AU32" s="39" t="b">
        <f>患者1!AU32</f>
        <v>0</v>
      </c>
      <c r="AV32" s="39" t="b">
        <f>患者1!AV32</f>
        <v>0</v>
      </c>
      <c r="AW32" s="67" t="str">
        <f t="shared" si="6"/>
        <v/>
      </c>
      <c r="AY32" s="39"/>
      <c r="AZ32" s="39">
        <f t="shared" si="8"/>
        <v>1</v>
      </c>
      <c r="BA32" s="39">
        <f t="shared" si="8"/>
        <v>1</v>
      </c>
      <c r="BB32" s="39" t="s">
        <v>38</v>
      </c>
      <c r="BK32" s="67" t="s">
        <v>42</v>
      </c>
    </row>
    <row r="33" spans="1:63" ht="22.5" customHeight="1" x14ac:dyDescent="0.15">
      <c r="A33" s="58">
        <v>20</v>
      </c>
      <c r="B33" s="48"/>
      <c r="C33" s="21" t="str">
        <f>IF(患者1!AN33&lt;&gt;TRUE,患者1!C33,"")</f>
        <v/>
      </c>
      <c r="D33" s="22" t="str">
        <f>IF(患者1!AN33&lt;&gt;TRUE,患者1!D33,"")</f>
        <v/>
      </c>
      <c r="E33" s="23" t="s">
        <v>35</v>
      </c>
      <c r="F33" s="24" t="str">
        <f>IF(患者1!AN33&lt;&gt;TRUE,患者1!F33,"")</f>
        <v/>
      </c>
      <c r="G33" s="25"/>
      <c r="H33" s="96" t="str">
        <f>IF(患者1!AN33&lt;&gt;TRUE,患者1!H33,"")</f>
        <v/>
      </c>
      <c r="I33" s="97"/>
      <c r="J33" s="98"/>
      <c r="K33" s="99"/>
      <c r="L33" s="99"/>
      <c r="M33" s="99"/>
      <c r="N33" s="100"/>
      <c r="O33" s="98"/>
      <c r="P33" s="100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 t="b">
        <f t="shared" si="4"/>
        <v>0</v>
      </c>
      <c r="AO33" s="67" t="b">
        <f t="shared" si="5"/>
        <v>0</v>
      </c>
      <c r="AR33" s="67" t="b">
        <f t="shared" si="3"/>
        <v>0</v>
      </c>
      <c r="AU33" s="39" t="b">
        <f>患者1!AU33</f>
        <v>0</v>
      </c>
      <c r="AV33" s="39" t="b">
        <f>患者1!AV33</f>
        <v>0</v>
      </c>
      <c r="AW33" s="67" t="str">
        <f t="shared" si="6"/>
        <v/>
      </c>
      <c r="AY33" s="39"/>
      <c r="AZ33" s="39">
        <f t="shared" si="8"/>
        <v>1</v>
      </c>
      <c r="BA33" s="39">
        <f t="shared" si="8"/>
        <v>1</v>
      </c>
      <c r="BK33" s="67" t="s">
        <v>42</v>
      </c>
    </row>
    <row r="34" spans="1:63" ht="30" customHeight="1" x14ac:dyDescent="0.15">
      <c r="C34" s="65" t="s">
        <v>18</v>
      </c>
      <c r="D34" s="52">
        <f>患者1!D34</f>
        <v>0</v>
      </c>
      <c r="E34" s="52" t="s">
        <v>19</v>
      </c>
      <c r="AD34" s="39"/>
      <c r="AE34" s="39"/>
      <c r="AF34" s="39"/>
      <c r="AG34" s="39"/>
      <c r="AH34" s="39"/>
      <c r="AI34" s="39"/>
      <c r="AN34" s="39"/>
      <c r="BK34" s="67" t="s">
        <v>42</v>
      </c>
    </row>
    <row r="35" spans="1:63" ht="27.75" customHeight="1" x14ac:dyDescent="0.15">
      <c r="H35" s="53" t="s">
        <v>20</v>
      </c>
      <c r="I35" s="26">
        <f>患者1!I35</f>
        <v>0</v>
      </c>
      <c r="J35" s="54" t="s">
        <v>21</v>
      </c>
      <c r="Z35" s="101" t="str">
        <f>AF39</f>
        <v/>
      </c>
      <c r="AA35" s="101"/>
      <c r="AB35" s="101"/>
      <c r="AC35" s="101"/>
      <c r="AD35" s="39"/>
      <c r="AE35" s="39"/>
      <c r="AF35" s="39"/>
      <c r="AG35" s="39"/>
      <c r="AH35" s="39"/>
      <c r="AI35" s="39"/>
      <c r="AN35" s="39"/>
      <c r="BK35" s="67" t="s">
        <v>42</v>
      </c>
    </row>
    <row r="36" spans="1:63" x14ac:dyDescent="0.15">
      <c r="R36" s="55"/>
      <c r="Z36" s="101"/>
      <c r="AA36" s="101"/>
      <c r="AB36" s="101"/>
      <c r="AC36" s="101"/>
      <c r="AD36" s="39"/>
      <c r="AE36" s="39"/>
      <c r="AF36" s="39"/>
      <c r="AG36" s="39"/>
      <c r="AH36" s="39"/>
      <c r="AI36" s="39"/>
      <c r="AN36" s="39"/>
      <c r="BK36" s="67" t="s">
        <v>42</v>
      </c>
    </row>
    <row r="37" spans="1:63" ht="13.5" customHeight="1" x14ac:dyDescent="0.15">
      <c r="R37" s="55"/>
      <c r="Z37" s="101"/>
      <c r="AA37" s="101"/>
      <c r="AB37" s="101"/>
      <c r="AC37" s="101"/>
      <c r="AD37" s="39"/>
      <c r="AE37" s="39"/>
      <c r="AF37" s="39" t="str">
        <f>AF2&amp;CHAR(10) &amp; AF3&amp;CHAR(10) &amp; AF4&amp;CHAR(10) &amp; AF5&amp;CHAR(10) &amp; AF6&amp;CHAR(10) &amp; AF9&amp;CHAR(10) &amp; AF10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</v>
      </c>
      <c r="AG37" s="39"/>
      <c r="AH37" s="39"/>
      <c r="AI37" s="39"/>
      <c r="AN37" s="39"/>
      <c r="BK37" s="67" t="s">
        <v>42</v>
      </c>
    </row>
    <row r="38" spans="1:63" ht="13.5" customHeight="1" x14ac:dyDescent="0.15">
      <c r="R38" s="55"/>
      <c r="Z38" s="101"/>
      <c r="AA38" s="101"/>
      <c r="AB38" s="101"/>
      <c r="AC38" s="101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Y38" s="39"/>
      <c r="AZ38" s="39"/>
      <c r="BA38" s="39"/>
      <c r="BB38" s="39"/>
      <c r="BC38" s="39"/>
      <c r="BD38" s="39"/>
      <c r="BE38" s="39"/>
      <c r="BG38" s="39"/>
      <c r="BH38" s="39"/>
      <c r="BI38" s="39"/>
      <c r="BJ38" s="39"/>
      <c r="BK38" s="67" t="s">
        <v>42</v>
      </c>
    </row>
    <row r="39" spans="1:63" ht="13.5" customHeight="1" x14ac:dyDescent="0.15">
      <c r="R39" s="55"/>
      <c r="Z39" s="101"/>
      <c r="AA39" s="101"/>
      <c r="AB39" s="101"/>
      <c r="AC39" s="101"/>
      <c r="AD39" s="39"/>
      <c r="AE39" s="39"/>
      <c r="AF39" s="39" t="str">
        <f>患者1!AF39</f>
        <v/>
      </c>
      <c r="AG39" s="39" t="str">
        <f>患者1!AG39</f>
        <v/>
      </c>
      <c r="AH39" s="39" t="str">
        <f>患者1!AH39</f>
        <v/>
      </c>
      <c r="AI39" s="39" t="str">
        <f>患者1!AI39</f>
        <v/>
      </c>
      <c r="AN39" s="39"/>
      <c r="AY39" s="39"/>
      <c r="AZ39" s="39"/>
      <c r="BA39" s="39"/>
      <c r="BB39" s="39"/>
      <c r="BC39" s="39"/>
      <c r="BD39" s="39"/>
      <c r="BE39" s="39"/>
      <c r="BG39" s="39"/>
      <c r="BH39" s="39"/>
      <c r="BI39" s="39"/>
      <c r="BJ39" s="39"/>
      <c r="BK39" s="67" t="s">
        <v>42</v>
      </c>
    </row>
    <row r="40" spans="1:63" ht="13.5" customHeight="1" x14ac:dyDescent="0.15">
      <c r="R40" s="55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Y40" s="39"/>
      <c r="AZ40" s="39"/>
      <c r="BA40" s="39"/>
      <c r="BB40" s="39"/>
      <c r="BC40" s="39"/>
      <c r="BD40" s="39"/>
      <c r="BE40" s="39"/>
      <c r="BG40" s="39"/>
      <c r="BH40" s="39"/>
      <c r="BI40" s="39"/>
      <c r="BJ40" s="39"/>
      <c r="BK40" s="67" t="s">
        <v>42</v>
      </c>
    </row>
    <row r="41" spans="1:63" ht="13.5" customHeight="1" x14ac:dyDescent="0.15">
      <c r="R41" s="55"/>
      <c r="AA41" s="39"/>
      <c r="AD41" s="39"/>
      <c r="AE41" s="39"/>
      <c r="AF41" s="39" t="str">
        <f>AF12&amp;AF39</f>
        <v>※「患者氏名（同一建物居住者）」　</v>
      </c>
      <c r="AG41" s="39" t="str">
        <f t="shared" ref="AG41:AI41" si="9">AG12&amp;AG39</f>
        <v>※「診療時間（開始時刻及び終了時間）」　</v>
      </c>
      <c r="AH41" s="39" t="str">
        <f t="shared" si="9"/>
        <v>※「診療場所」　</v>
      </c>
      <c r="AI41" s="39" t="str">
        <f t="shared" si="9"/>
        <v>※「在宅訪問診療料２、往診料」　</v>
      </c>
      <c r="AN41" s="39"/>
      <c r="AY41" s="39"/>
      <c r="AZ41" s="39"/>
      <c r="BA41" s="39"/>
      <c r="BB41" s="39"/>
      <c r="BC41" s="39"/>
      <c r="BD41" s="39"/>
      <c r="BE41" s="39"/>
      <c r="BG41" s="39"/>
      <c r="BH41" s="39"/>
      <c r="BI41" s="39"/>
      <c r="BJ41" s="39"/>
      <c r="BK41" s="67" t="s">
        <v>42</v>
      </c>
    </row>
    <row r="42" spans="1:63" ht="13.5" customHeight="1" x14ac:dyDescent="0.15">
      <c r="R42" s="55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Y42" s="39"/>
      <c r="AZ42" s="39"/>
      <c r="BA42" s="39"/>
      <c r="BB42" s="39"/>
      <c r="BC42" s="39"/>
      <c r="BD42" s="39"/>
      <c r="BE42" s="39"/>
      <c r="BG42" s="39"/>
      <c r="BH42" s="39"/>
      <c r="BI42" s="39"/>
      <c r="BJ42" s="39"/>
      <c r="BK42" s="67" t="s">
        <v>42</v>
      </c>
    </row>
    <row r="43" spans="1:63" ht="13.5" customHeight="1" x14ac:dyDescent="0.15">
      <c r="R43" s="55"/>
      <c r="Z43" s="67" t="str">
        <f>"※「診療人数合計」　"&amp;D34&amp;"人　"</f>
        <v>※「診療人数合計」　0人　</v>
      </c>
      <c r="AA43" s="67" t="str">
        <f>"※「主治医氏名」　"&amp;I35&amp;"　"</f>
        <v>※「主治医氏名」　0　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Y43" s="39"/>
      <c r="AZ43" s="39"/>
      <c r="BA43" s="39"/>
      <c r="BB43" s="39"/>
      <c r="BC43" s="39"/>
      <c r="BD43" s="39"/>
      <c r="BE43" s="39"/>
      <c r="BG43" s="39"/>
      <c r="BH43" s="39"/>
      <c r="BI43" s="39"/>
      <c r="BJ43" s="39"/>
      <c r="BK43" s="67" t="s">
        <v>42</v>
      </c>
    </row>
    <row r="44" spans="1:63" ht="13.5" customHeight="1" x14ac:dyDescent="0.15">
      <c r="R44" s="55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Y44" s="39"/>
      <c r="AZ44" s="39"/>
      <c r="BA44" s="39"/>
      <c r="BB44" s="39"/>
      <c r="BC44" s="39"/>
      <c r="BD44" s="39"/>
      <c r="BE44" s="39"/>
      <c r="BG44" s="39"/>
      <c r="BH44" s="39"/>
      <c r="BI44" s="39"/>
      <c r="BJ44" s="39"/>
      <c r="BK44" s="67" t="s">
        <v>42</v>
      </c>
    </row>
    <row r="45" spans="1:63" ht="13.5" customHeight="1" x14ac:dyDescent="0.15">
      <c r="R45" s="55"/>
      <c r="Z45" s="67" t="str">
        <f>Z43&amp;CHAR(10) &amp; AA43</f>
        <v>※「診療人数合計」　0人　
※「主治医氏名」　0　</v>
      </c>
      <c r="AA45" s="39"/>
      <c r="AB45" s="39"/>
      <c r="AC45" s="39"/>
      <c r="AD45" s="39"/>
      <c r="AE45" s="39"/>
      <c r="AF45" s="39" t="str">
        <f>DBCS(Z45)</f>
        <v>※「診療人数合計」　０人　
※「主治医氏名」　０　</v>
      </c>
      <c r="AG45" s="39"/>
      <c r="AH45" s="39"/>
      <c r="AI45" s="39"/>
      <c r="AJ45" s="39"/>
      <c r="AK45" s="39"/>
      <c r="AL45" s="39"/>
      <c r="AM45" s="39"/>
      <c r="AN45" s="39"/>
      <c r="AY45" s="39"/>
      <c r="AZ45" s="39"/>
      <c r="BA45" s="39"/>
      <c r="BB45" s="39"/>
      <c r="BC45" s="39"/>
      <c r="BD45" s="39"/>
      <c r="BE45" s="39"/>
      <c r="BG45" s="39"/>
      <c r="BH45" s="39"/>
      <c r="BI45" s="39"/>
      <c r="BJ45" s="39"/>
      <c r="BK45" s="67" t="s">
        <v>42</v>
      </c>
    </row>
    <row r="46" spans="1:63" ht="13.5" customHeight="1" x14ac:dyDescent="0.15">
      <c r="R46" s="55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Y46" s="39"/>
      <c r="AZ46" s="39"/>
      <c r="BA46" s="39"/>
      <c r="BB46" s="39"/>
      <c r="BC46" s="39"/>
      <c r="BD46" s="39"/>
      <c r="BE46" s="39"/>
      <c r="BG46" s="39"/>
      <c r="BH46" s="39"/>
      <c r="BI46" s="39"/>
      <c r="BJ46" s="39"/>
      <c r="BK46" s="67" t="s">
        <v>42</v>
      </c>
    </row>
    <row r="47" spans="1:63" ht="13.5" customHeight="1" x14ac:dyDescent="0.15">
      <c r="R47" s="55"/>
      <c r="Z47" s="39"/>
      <c r="AA47" s="39"/>
      <c r="AB47" s="39"/>
      <c r="AC47" s="39"/>
      <c r="AD47" s="39"/>
      <c r="AE47" s="39"/>
      <c r="AF47" s="39" t="str">
        <f>AF37&amp;CHAR(10) &amp;AF41&amp;CHAR(10) &amp;AG41&amp;CHAR(10) &amp;AH41&amp;CHAR(10) &amp;AI41&amp;CHAR(10) &amp;AF45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AG47" s="39"/>
      <c r="AH47" s="39"/>
      <c r="AI47" s="39"/>
      <c r="AJ47" s="39"/>
      <c r="AK47" s="39"/>
      <c r="AL47" s="39"/>
      <c r="AM47" s="39"/>
      <c r="AN47" s="39"/>
      <c r="AY47" s="39"/>
      <c r="AZ47" s="39"/>
      <c r="BA47" s="39"/>
      <c r="BB47" s="39"/>
      <c r="BC47" s="39"/>
      <c r="BD47" s="39"/>
      <c r="BE47" s="39"/>
      <c r="BG47" s="39"/>
      <c r="BH47" s="39"/>
      <c r="BI47" s="39"/>
      <c r="BJ47" s="39"/>
      <c r="BK47" s="67" t="s">
        <v>42</v>
      </c>
    </row>
    <row r="48" spans="1:63" ht="13.5" customHeight="1" x14ac:dyDescent="0.15">
      <c r="R48" s="55"/>
      <c r="AY48" s="39"/>
      <c r="AZ48" s="39"/>
      <c r="BA48" s="39"/>
      <c r="BB48" s="39"/>
      <c r="BC48" s="39"/>
      <c r="BD48" s="39"/>
      <c r="BE48" s="39"/>
      <c r="BG48" s="39"/>
      <c r="BH48" s="39"/>
      <c r="BI48" s="39"/>
      <c r="BJ48" s="39"/>
      <c r="BK48" s="39"/>
    </row>
    <row r="49" spans="18:63" ht="13.5" customHeight="1" x14ac:dyDescent="0.15">
      <c r="R49" s="55"/>
      <c r="AY49" s="39"/>
      <c r="AZ49" s="39"/>
      <c r="BA49" s="39"/>
      <c r="BB49" s="39"/>
      <c r="BC49" s="39"/>
      <c r="BD49" s="39"/>
      <c r="BE49" s="39"/>
      <c r="BG49" s="39"/>
      <c r="BH49" s="39"/>
      <c r="BI49" s="39"/>
      <c r="BJ49" s="39"/>
      <c r="BK49" s="39"/>
    </row>
    <row r="50" spans="18:63" ht="13.5" customHeight="1" x14ac:dyDescent="0.15">
      <c r="R50" s="55"/>
      <c r="AY50" s="39"/>
      <c r="AZ50" s="39"/>
      <c r="BA50" s="39"/>
      <c r="BB50" s="39"/>
      <c r="BC50" s="39"/>
      <c r="BD50" s="39"/>
      <c r="BE50" s="39"/>
      <c r="BG50" s="39"/>
      <c r="BH50" s="39"/>
      <c r="BI50" s="39"/>
      <c r="BJ50" s="39"/>
      <c r="BK50" s="39"/>
    </row>
    <row r="51" spans="18:63" x14ac:dyDescent="0.15">
      <c r="R51" s="55"/>
    </row>
    <row r="52" spans="18:63" x14ac:dyDescent="0.15">
      <c r="R52" s="55"/>
    </row>
    <row r="53" spans="18:63" x14ac:dyDescent="0.15">
      <c r="R53" s="55"/>
    </row>
    <row r="54" spans="18:63" x14ac:dyDescent="0.15">
      <c r="R54" s="55"/>
    </row>
    <row r="55" spans="18:63" x14ac:dyDescent="0.15">
      <c r="R55" s="55"/>
    </row>
    <row r="56" spans="18:63" x14ac:dyDescent="0.15">
      <c r="R56" s="55"/>
    </row>
    <row r="57" spans="18:63" x14ac:dyDescent="0.15">
      <c r="R57" s="55"/>
    </row>
    <row r="58" spans="18:63" x14ac:dyDescent="0.15">
      <c r="R58" s="55"/>
    </row>
  </sheetData>
  <sheetProtection sheet="1" objects="1" scenarios="1"/>
  <mergeCells count="76">
    <mergeCell ref="H33:I33"/>
    <mergeCell ref="J33:N33"/>
    <mergeCell ref="O33:P33"/>
    <mergeCell ref="Z35:AC39"/>
    <mergeCell ref="H31:I31"/>
    <mergeCell ref="J31:N31"/>
    <mergeCell ref="O31:P31"/>
    <mergeCell ref="H32:I32"/>
    <mergeCell ref="J32:N32"/>
    <mergeCell ref="O32:P32"/>
    <mergeCell ref="H29:I29"/>
    <mergeCell ref="J29:N29"/>
    <mergeCell ref="O29:P29"/>
    <mergeCell ref="H30:I30"/>
    <mergeCell ref="J30:N30"/>
    <mergeCell ref="O30:P30"/>
    <mergeCell ref="H27:I27"/>
    <mergeCell ref="J27:N27"/>
    <mergeCell ref="O27:P27"/>
    <mergeCell ref="H28:I28"/>
    <mergeCell ref="J28:N28"/>
    <mergeCell ref="O28:P28"/>
    <mergeCell ref="H25:I25"/>
    <mergeCell ref="J25:N25"/>
    <mergeCell ref="O25:P25"/>
    <mergeCell ref="H26:I26"/>
    <mergeCell ref="J26:N26"/>
    <mergeCell ref="O26:P26"/>
    <mergeCell ref="H23:I23"/>
    <mergeCell ref="J23:N23"/>
    <mergeCell ref="O23:P23"/>
    <mergeCell ref="H24:I24"/>
    <mergeCell ref="J24:N24"/>
    <mergeCell ref="O24:P24"/>
    <mergeCell ref="H21:I21"/>
    <mergeCell ref="J21:N21"/>
    <mergeCell ref="O21:P21"/>
    <mergeCell ref="H22:I22"/>
    <mergeCell ref="J22:N22"/>
    <mergeCell ref="O22:P22"/>
    <mergeCell ref="H19:I19"/>
    <mergeCell ref="J19:N19"/>
    <mergeCell ref="O19:P19"/>
    <mergeCell ref="H20:I20"/>
    <mergeCell ref="J20:N20"/>
    <mergeCell ref="O20:P20"/>
    <mergeCell ref="H17:I17"/>
    <mergeCell ref="J17:N17"/>
    <mergeCell ref="O17:P17"/>
    <mergeCell ref="H18:I18"/>
    <mergeCell ref="J18:N18"/>
    <mergeCell ref="O18:P18"/>
    <mergeCell ref="H15:I15"/>
    <mergeCell ref="J15:N15"/>
    <mergeCell ref="O15:P15"/>
    <mergeCell ref="H16:I16"/>
    <mergeCell ref="J16:N16"/>
    <mergeCell ref="O16:P16"/>
    <mergeCell ref="H12:I13"/>
    <mergeCell ref="J12:N12"/>
    <mergeCell ref="O12:P13"/>
    <mergeCell ref="D13:F13"/>
    <mergeCell ref="J13:N13"/>
    <mergeCell ref="H14:I14"/>
    <mergeCell ref="J14:N14"/>
    <mergeCell ref="O14:P14"/>
    <mergeCell ref="C2:P2"/>
    <mergeCell ref="D3:H3"/>
    <mergeCell ref="R3:R19"/>
    <mergeCell ref="E4:G4"/>
    <mergeCell ref="I4:P4"/>
    <mergeCell ref="E5:P5"/>
    <mergeCell ref="D6:P6"/>
    <mergeCell ref="C9:P9"/>
    <mergeCell ref="C12:C13"/>
    <mergeCell ref="D12:F1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13</xdr:row>
                    <xdr:rowOff>38100</xdr:rowOff>
                  </from>
                  <to>
                    <xdr:col>15</xdr:col>
                    <xdr:colOff>95250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Option Button 3">
              <controlPr defaultSize="0" autoFill="0" autoLine="0" autoPict="0">
                <anchor moveWithCells="1">
                  <from>
                    <xdr:col>4</xdr:col>
                    <xdr:colOff>85725</xdr:colOff>
                    <xdr:row>3</xdr:row>
                    <xdr:rowOff>66675</xdr:rowOff>
                  </from>
                  <to>
                    <xdr:col>7</xdr:col>
                    <xdr:colOff>9525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7" name="Option Button 4">
              <controlPr defaultSize="0" autoFill="0" autoLine="0" autoPict="0">
                <anchor moveWithCells="1">
                  <from>
                    <xdr:col>5</xdr:col>
                    <xdr:colOff>352425</xdr:colOff>
                    <xdr:row>3</xdr:row>
                    <xdr:rowOff>66675</xdr:rowOff>
                  </from>
                  <to>
                    <xdr:col>7</xdr:col>
                    <xdr:colOff>523875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1" r:id="rId8" name="Option Button 5">
              <controlPr defaultSize="0" autoFill="0" autoLine="0" autoPict="0">
                <anchor moveWithCells="1">
                  <from>
                    <xdr:col>7</xdr:col>
                    <xdr:colOff>714375</xdr:colOff>
                    <xdr:row>3</xdr:row>
                    <xdr:rowOff>66675</xdr:rowOff>
                  </from>
                  <to>
                    <xdr:col>8</xdr:col>
                    <xdr:colOff>695325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2" r:id="rId9" name="Option Button 6">
              <controlPr defaultSize="0" autoFill="0" autoLine="0" autoPict="0">
                <anchor moveWithCells="1">
                  <from>
                    <xdr:col>8</xdr:col>
                    <xdr:colOff>371475</xdr:colOff>
                    <xdr:row>3</xdr:row>
                    <xdr:rowOff>66675</xdr:rowOff>
                  </from>
                  <to>
                    <xdr:col>8</xdr:col>
                    <xdr:colOff>1209675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3" r:id="rId10" name="Option Button 7">
              <controlPr defaultSize="0" autoFill="0" autoLine="0" autoPict="0">
                <anchor moveWithCells="1">
                  <from>
                    <xdr:col>8</xdr:col>
                    <xdr:colOff>885825</xdr:colOff>
                    <xdr:row>3</xdr:row>
                    <xdr:rowOff>66675</xdr:rowOff>
                  </from>
                  <to>
                    <xdr:col>8</xdr:col>
                    <xdr:colOff>1724025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4" r:id="rId11" name="Option Button 8">
              <controlPr defaultSize="0" autoFill="0" autoLine="0" autoPict="0">
                <anchor moveWithCells="1">
                  <from>
                    <xdr:col>8</xdr:col>
                    <xdr:colOff>1400175</xdr:colOff>
                    <xdr:row>3</xdr:row>
                    <xdr:rowOff>66675</xdr:rowOff>
                  </from>
                  <to>
                    <xdr:col>9</xdr:col>
                    <xdr:colOff>114300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5" r:id="rId12" name="Option Button 9">
              <controlPr defaultSize="0" autoFill="0" autoLine="0" autoPict="0">
                <anchor moveWithCells="1">
                  <from>
                    <xdr:col>8</xdr:col>
                    <xdr:colOff>1914525</xdr:colOff>
                    <xdr:row>3</xdr:row>
                    <xdr:rowOff>66675</xdr:rowOff>
                  </from>
                  <to>
                    <xdr:col>11</xdr:col>
                    <xdr:colOff>142875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6" r:id="rId13" name="Option Button 10">
              <controlPr defaultSize="0" autoFill="0" autoLine="0" autoPict="0">
                <anchor moveWithCells="1">
                  <from>
                    <xdr:col>10</xdr:col>
                    <xdr:colOff>57150</xdr:colOff>
                    <xdr:row>3</xdr:row>
                    <xdr:rowOff>66675</xdr:rowOff>
                  </from>
                  <to>
                    <xdr:col>13</xdr:col>
                    <xdr:colOff>152400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7" r:id="rId14" name="Group Box 11">
              <controlPr defaultSize="0" autoFill="0" autoPict="0">
                <anchor moveWithCells="1">
                  <from>
                    <xdr:col>2</xdr:col>
                    <xdr:colOff>1000125</xdr:colOff>
                    <xdr:row>2</xdr:row>
                    <xdr:rowOff>266700</xdr:rowOff>
                  </from>
                  <to>
                    <xdr:col>15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8" r:id="rId15" name="Option Button 12">
              <controlPr defaultSize="0" autoFill="0" autoLine="0" autoPict="0">
                <anchor moveWithCells="1">
                  <from>
                    <xdr:col>4</xdr:col>
                    <xdr:colOff>76200</xdr:colOff>
                    <xdr:row>4</xdr:row>
                    <xdr:rowOff>76200</xdr:rowOff>
                  </from>
                  <to>
                    <xdr:col>7</xdr:col>
                    <xdr:colOff>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9" r:id="rId16" name="Option Button 13">
              <controlPr defaultSize="0" autoFill="0" autoLine="0" autoPict="0">
                <anchor moveWithCells="1">
                  <from>
                    <xdr:col>5</xdr:col>
                    <xdr:colOff>342900</xdr:colOff>
                    <xdr:row>4</xdr:row>
                    <xdr:rowOff>76200</xdr:rowOff>
                  </from>
                  <to>
                    <xdr:col>7</xdr:col>
                    <xdr:colOff>514350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0" r:id="rId17" name="Option Button 14">
              <controlPr defaultSize="0" autoFill="0" autoLine="0" autoPict="0">
                <anchor moveWithCells="1">
                  <from>
                    <xdr:col>7</xdr:col>
                    <xdr:colOff>190500</xdr:colOff>
                    <xdr:row>4</xdr:row>
                    <xdr:rowOff>76200</xdr:rowOff>
                  </from>
                  <to>
                    <xdr:col>8</xdr:col>
                    <xdr:colOff>171450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1" r:id="rId18" name="Option Button 15">
              <controlPr defaultSize="0" autoFill="0" autoLine="0" autoPict="0">
                <anchor moveWithCells="1">
                  <from>
                    <xdr:col>7</xdr:col>
                    <xdr:colOff>704850</xdr:colOff>
                    <xdr:row>4</xdr:row>
                    <xdr:rowOff>76200</xdr:rowOff>
                  </from>
                  <to>
                    <xdr:col>8</xdr:col>
                    <xdr:colOff>685800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2" r:id="rId19" name="Option Button 16">
              <controlPr defaultSize="0" autoFill="0" autoLine="0" autoPict="0">
                <anchor moveWithCells="1">
                  <from>
                    <xdr:col>8</xdr:col>
                    <xdr:colOff>361950</xdr:colOff>
                    <xdr:row>4</xdr:row>
                    <xdr:rowOff>76200</xdr:rowOff>
                  </from>
                  <to>
                    <xdr:col>8</xdr:col>
                    <xdr:colOff>1200150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3" r:id="rId20" name="Option Button 17">
              <controlPr defaultSize="0" autoFill="0" autoLine="0" autoPict="0">
                <anchor moveWithCells="1">
                  <from>
                    <xdr:col>8</xdr:col>
                    <xdr:colOff>876300</xdr:colOff>
                    <xdr:row>4</xdr:row>
                    <xdr:rowOff>76200</xdr:rowOff>
                  </from>
                  <to>
                    <xdr:col>8</xdr:col>
                    <xdr:colOff>1714500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4" r:id="rId21" name="Option Button 18">
              <controlPr defaultSize="0" autoFill="0" autoLine="0" autoPict="0">
                <anchor moveWithCells="1">
                  <from>
                    <xdr:col>8</xdr:col>
                    <xdr:colOff>1390650</xdr:colOff>
                    <xdr:row>4</xdr:row>
                    <xdr:rowOff>76200</xdr:rowOff>
                  </from>
                  <to>
                    <xdr:col>9</xdr:col>
                    <xdr:colOff>104775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5" r:id="rId22" name="Option Button 19">
              <controlPr defaultSize="0" autoFill="0" autoLine="0" autoPict="0">
                <anchor moveWithCells="1">
                  <from>
                    <xdr:col>8</xdr:col>
                    <xdr:colOff>1905000</xdr:colOff>
                    <xdr:row>4</xdr:row>
                    <xdr:rowOff>76200</xdr:rowOff>
                  </from>
                  <to>
                    <xdr:col>11</xdr:col>
                    <xdr:colOff>133350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6" r:id="rId23" name="Option Button 20">
              <controlPr defaultSize="0" autoFill="0" autoLine="0" autoPict="0">
                <anchor moveWithCells="1">
                  <from>
                    <xdr:col>10</xdr:col>
                    <xdr:colOff>57150</xdr:colOff>
                    <xdr:row>4</xdr:row>
                    <xdr:rowOff>76200</xdr:rowOff>
                  </from>
                  <to>
                    <xdr:col>13</xdr:col>
                    <xdr:colOff>152400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7" r:id="rId24" name="Group Box 21">
              <controlPr defaultSize="0" autoFill="0" autoPict="0">
                <anchor moveWithCells="1">
                  <from>
                    <xdr:col>3</xdr:col>
                    <xdr:colOff>438150</xdr:colOff>
                    <xdr:row>4</xdr:row>
                    <xdr:rowOff>57150</xdr:rowOff>
                  </from>
                  <to>
                    <xdr:col>15</xdr:col>
                    <xdr:colOff>228600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8" r:id="rId25" name="Option Button 22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76200</xdr:rowOff>
                  </from>
                  <to>
                    <xdr:col>15</xdr:col>
                    <xdr:colOff>180975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9" r:id="rId26" name="Check Box 2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14</xdr:row>
                    <xdr:rowOff>28575</xdr:rowOff>
                  </from>
                  <to>
                    <xdr:col>12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0" r:id="rId27" name="Check Box 2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14</xdr:row>
                    <xdr:rowOff>38100</xdr:rowOff>
                  </from>
                  <to>
                    <xdr:col>15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1" r:id="rId28" name="Check Box 2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15</xdr:row>
                    <xdr:rowOff>28575</xdr:rowOff>
                  </from>
                  <to>
                    <xdr:col>12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2" r:id="rId29" name="Check Box 2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15</xdr:row>
                    <xdr:rowOff>38100</xdr:rowOff>
                  </from>
                  <to>
                    <xdr:col>15</xdr:col>
                    <xdr:colOff>95250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3" r:id="rId30" name="Check Box 2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16</xdr:row>
                    <xdr:rowOff>28575</xdr:rowOff>
                  </from>
                  <to>
                    <xdr:col>12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4" r:id="rId31" name="Check Box 2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16</xdr:row>
                    <xdr:rowOff>38100</xdr:rowOff>
                  </from>
                  <to>
                    <xdr:col>15</xdr:col>
                    <xdr:colOff>95250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5" r:id="rId32" name="Check Box 2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17</xdr:row>
                    <xdr:rowOff>28575</xdr:rowOff>
                  </from>
                  <to>
                    <xdr:col>12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6" r:id="rId33" name="Check Box 3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17</xdr:row>
                    <xdr:rowOff>38100</xdr:rowOff>
                  </from>
                  <to>
                    <xdr:col>15</xdr:col>
                    <xdr:colOff>95250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7" r:id="rId34" name="Check Box 3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18</xdr:row>
                    <xdr:rowOff>28575</xdr:rowOff>
                  </from>
                  <to>
                    <xdr:col>12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8" r:id="rId35" name="Check Box 3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18</xdr:row>
                    <xdr:rowOff>38100</xdr:rowOff>
                  </from>
                  <to>
                    <xdr:col>15</xdr:col>
                    <xdr:colOff>95250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9" r:id="rId36" name="Check Box 3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19</xdr:row>
                    <xdr:rowOff>28575</xdr:rowOff>
                  </from>
                  <to>
                    <xdr:col>12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0" r:id="rId37" name="Check Box 3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19</xdr:row>
                    <xdr:rowOff>38100</xdr:rowOff>
                  </from>
                  <to>
                    <xdr:col>15</xdr:col>
                    <xdr:colOff>95250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1" r:id="rId38" name="Check Box 3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20</xdr:row>
                    <xdr:rowOff>28575</xdr:rowOff>
                  </from>
                  <to>
                    <xdr:col>12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2" r:id="rId39" name="Check Box 3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20</xdr:row>
                    <xdr:rowOff>38100</xdr:rowOff>
                  </from>
                  <to>
                    <xdr:col>15</xdr:col>
                    <xdr:colOff>95250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3" r:id="rId40" name="Check Box 3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21</xdr:row>
                    <xdr:rowOff>28575</xdr:rowOff>
                  </from>
                  <to>
                    <xdr:col>12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4" r:id="rId41" name="Check Box 3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21</xdr:row>
                    <xdr:rowOff>38100</xdr:rowOff>
                  </from>
                  <to>
                    <xdr:col>15</xdr:col>
                    <xdr:colOff>95250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5" r:id="rId42" name="Check Box 3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22</xdr:row>
                    <xdr:rowOff>28575</xdr:rowOff>
                  </from>
                  <to>
                    <xdr:col>12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6" r:id="rId43" name="Check Box 4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22</xdr:row>
                    <xdr:rowOff>38100</xdr:rowOff>
                  </from>
                  <to>
                    <xdr:col>15</xdr:col>
                    <xdr:colOff>95250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7" r:id="rId44" name="Check Box 4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23</xdr:row>
                    <xdr:rowOff>28575</xdr:rowOff>
                  </from>
                  <to>
                    <xdr:col>12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8" r:id="rId45" name="Check Box 4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23</xdr:row>
                    <xdr:rowOff>38100</xdr:rowOff>
                  </from>
                  <to>
                    <xdr:col>15</xdr:col>
                    <xdr:colOff>95250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9" r:id="rId46" name="Check Box 4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24</xdr:row>
                    <xdr:rowOff>28575</xdr:rowOff>
                  </from>
                  <to>
                    <xdr:col>12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0" r:id="rId47" name="Check Box 4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24</xdr:row>
                    <xdr:rowOff>38100</xdr:rowOff>
                  </from>
                  <to>
                    <xdr:col>15</xdr:col>
                    <xdr:colOff>95250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1" r:id="rId48" name="Check Box 4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25</xdr:row>
                    <xdr:rowOff>28575</xdr:rowOff>
                  </from>
                  <to>
                    <xdr:col>12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2" r:id="rId49" name="Check Box 4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25</xdr:row>
                    <xdr:rowOff>38100</xdr:rowOff>
                  </from>
                  <to>
                    <xdr:col>15</xdr:col>
                    <xdr:colOff>95250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3" r:id="rId50" name="Check Box 4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26</xdr:row>
                    <xdr:rowOff>28575</xdr:rowOff>
                  </from>
                  <to>
                    <xdr:col>12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4" r:id="rId51" name="Check Box 4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26</xdr:row>
                    <xdr:rowOff>38100</xdr:rowOff>
                  </from>
                  <to>
                    <xdr:col>15</xdr:col>
                    <xdr:colOff>95250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5" r:id="rId52" name="Check Box 4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27</xdr:row>
                    <xdr:rowOff>28575</xdr:rowOff>
                  </from>
                  <to>
                    <xdr:col>12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6" r:id="rId53" name="Check Box 5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27</xdr:row>
                    <xdr:rowOff>38100</xdr:rowOff>
                  </from>
                  <to>
                    <xdr:col>15</xdr:col>
                    <xdr:colOff>95250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7" r:id="rId54" name="Check Box 5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28</xdr:row>
                    <xdr:rowOff>28575</xdr:rowOff>
                  </from>
                  <to>
                    <xdr:col>12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8" r:id="rId55" name="Check Box 5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28</xdr:row>
                    <xdr:rowOff>38100</xdr:rowOff>
                  </from>
                  <to>
                    <xdr:col>15</xdr:col>
                    <xdr:colOff>95250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9" r:id="rId56" name="Check Box 5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29</xdr:row>
                    <xdr:rowOff>28575</xdr:rowOff>
                  </from>
                  <to>
                    <xdr:col>12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0" r:id="rId57" name="Check Box 5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29</xdr:row>
                    <xdr:rowOff>38100</xdr:rowOff>
                  </from>
                  <to>
                    <xdr:col>15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1" r:id="rId58" name="Check Box 5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30</xdr:row>
                    <xdr:rowOff>28575</xdr:rowOff>
                  </from>
                  <to>
                    <xdr:col>12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2" r:id="rId59" name="Check Box 5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30</xdr:row>
                    <xdr:rowOff>38100</xdr:rowOff>
                  </from>
                  <to>
                    <xdr:col>15</xdr:col>
                    <xdr:colOff>95250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3" r:id="rId60" name="Check Box 5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31</xdr:row>
                    <xdr:rowOff>28575</xdr:rowOff>
                  </from>
                  <to>
                    <xdr:col>12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4" r:id="rId61" name="Check Box 5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31</xdr:row>
                    <xdr:rowOff>38100</xdr:rowOff>
                  </from>
                  <to>
                    <xdr:col>15</xdr:col>
                    <xdr:colOff>95250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5" r:id="rId62" name="Check Box 5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32</xdr:row>
                    <xdr:rowOff>28575</xdr:rowOff>
                  </from>
                  <to>
                    <xdr:col>12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6" r:id="rId63" name="Check Box 6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32</xdr:row>
                    <xdr:rowOff>38100</xdr:rowOff>
                  </from>
                  <to>
                    <xdr:col>15</xdr:col>
                    <xdr:colOff>95250</xdr:colOff>
                    <xdr:row>32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58"/>
  <sheetViews>
    <sheetView zoomScaleNormal="100" workbookViewId="0">
      <selection activeCell="D3" sqref="D3:H3"/>
    </sheetView>
  </sheetViews>
  <sheetFormatPr defaultRowHeight="13.5" x14ac:dyDescent="0.15"/>
  <cols>
    <col min="1" max="1" width="4.25" style="58" customWidth="1"/>
    <col min="2" max="2" width="2.375" style="63" customWidth="1"/>
    <col min="3" max="3" width="14.625" style="63" customWidth="1"/>
    <col min="4" max="4" width="7.75" style="63" customWidth="1"/>
    <col min="5" max="5" width="3.25" style="63" customWidth="1"/>
    <col min="6" max="6" width="7.75" style="63" customWidth="1"/>
    <col min="7" max="7" width="1" style="63" customWidth="1"/>
    <col min="8" max="8" width="11.25" style="63" customWidth="1"/>
    <col min="9" max="9" width="27.875" style="63" customWidth="1"/>
    <col min="10" max="10" width="3.125" style="63" customWidth="1"/>
    <col min="11" max="16" width="3.25" style="63" customWidth="1"/>
    <col min="17" max="17" width="3.75" style="63" customWidth="1"/>
    <col min="18" max="18" width="47.625" style="63" customWidth="1"/>
    <col min="19" max="19" width="2.375" style="63" customWidth="1"/>
    <col min="20" max="25" width="1.25" style="63" customWidth="1"/>
    <col min="26" max="62" width="1.25" style="67" customWidth="1"/>
    <col min="63" max="63" width="6.75" style="67" customWidth="1"/>
    <col min="64" max="68" width="6.75" style="63" customWidth="1"/>
    <col min="69" max="16384" width="9" style="63"/>
  </cols>
  <sheetData>
    <row r="1" spans="1:68" x14ac:dyDescent="0.15">
      <c r="B1" s="40" t="s">
        <v>0</v>
      </c>
      <c r="AU1" s="67" t="b">
        <v>1</v>
      </c>
    </row>
    <row r="2" spans="1:68" ht="28.5" customHeight="1" x14ac:dyDescent="0.15">
      <c r="C2" s="102" t="s">
        <v>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R2" s="42" t="s">
        <v>30</v>
      </c>
      <c r="Z2" s="67" t="s">
        <v>45</v>
      </c>
      <c r="AD2" s="39"/>
      <c r="AE2" s="39"/>
      <c r="AF2" s="39" t="str">
        <f>DBCS(Z2)</f>
        <v>※「訪問診療に関する記録書」</v>
      </c>
      <c r="AG2" s="39"/>
      <c r="AH2" s="39"/>
      <c r="AI2" s="39"/>
      <c r="AN2" s="39"/>
      <c r="BB2" s="67" t="s">
        <v>38</v>
      </c>
      <c r="BK2" s="67" t="s">
        <v>42</v>
      </c>
    </row>
    <row r="3" spans="1:68" ht="25.5" customHeight="1" x14ac:dyDescent="0.15">
      <c r="C3" s="64" t="s">
        <v>2</v>
      </c>
      <c r="D3" s="73"/>
      <c r="E3" s="73"/>
      <c r="F3" s="73"/>
      <c r="G3" s="73"/>
      <c r="H3" s="73"/>
      <c r="I3" s="64" t="s">
        <v>24</v>
      </c>
      <c r="J3" s="64"/>
      <c r="K3" s="64"/>
      <c r="L3" s="64"/>
      <c r="M3" s="64"/>
      <c r="N3" s="64"/>
      <c r="O3" s="64"/>
      <c r="R3" s="110" t="str">
        <f>S20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Z3" s="67" t="str">
        <f>"※「患者氏名」　"&amp;D3</f>
        <v>※「患者氏名」　</v>
      </c>
      <c r="AD3" s="39"/>
      <c r="AE3" s="39"/>
      <c r="AF3" s="39" t="str">
        <f t="shared" ref="AF3:AF6" si="0">DBCS(Z3)</f>
        <v>※「患者氏名」　</v>
      </c>
      <c r="AG3" s="39"/>
      <c r="AH3" s="39"/>
      <c r="AI3" s="39"/>
      <c r="AN3" s="39"/>
      <c r="AY3" s="39"/>
      <c r="AZ3" s="39"/>
      <c r="BB3" s="39" t="s">
        <v>38</v>
      </c>
      <c r="BK3" s="67" t="s">
        <v>42</v>
      </c>
    </row>
    <row r="4" spans="1:68" ht="25.5" customHeight="1" x14ac:dyDescent="0.15">
      <c r="C4" s="64" t="s">
        <v>3</v>
      </c>
      <c r="D4" s="44" t="s">
        <v>5</v>
      </c>
      <c r="E4" s="113"/>
      <c r="F4" s="113"/>
      <c r="G4" s="113"/>
      <c r="H4" s="45" t="s">
        <v>22</v>
      </c>
      <c r="I4" s="114"/>
      <c r="J4" s="114"/>
      <c r="K4" s="114"/>
      <c r="L4" s="114"/>
      <c r="M4" s="114"/>
      <c r="N4" s="114"/>
      <c r="O4" s="114"/>
      <c r="P4" s="114"/>
      <c r="R4" s="111"/>
      <c r="Z4" s="67" t="str">
        <f>"※「要介護度」　"&amp;AA4</f>
        <v>※「要介護度」　該当なし</v>
      </c>
      <c r="AA4" s="67" t="str">
        <f>AC4</f>
        <v>該当なし</v>
      </c>
      <c r="AB4" s="37">
        <v>8</v>
      </c>
      <c r="AC4" s="67" t="str">
        <f>CHOOSE(AB4,"要支援１","要支援２","要介護１","要介護２","要介護３","要介護４","要介護５","該当なし")</f>
        <v>該当なし</v>
      </c>
      <c r="AD4" s="39"/>
      <c r="AE4" s="39"/>
      <c r="AF4" s="39" t="str">
        <f t="shared" si="0"/>
        <v>※「要介護度」　該当なし</v>
      </c>
      <c r="AG4" s="39"/>
      <c r="AH4" s="39"/>
      <c r="AI4" s="39"/>
      <c r="AN4" s="39"/>
      <c r="AY4" s="39"/>
      <c r="AZ4" s="39"/>
      <c r="BA4" s="39"/>
      <c r="BB4" s="39" t="s">
        <v>38</v>
      </c>
      <c r="BK4" s="67" t="s">
        <v>42</v>
      </c>
    </row>
    <row r="5" spans="1:68" ht="25.5" customHeight="1" x14ac:dyDescent="0.15">
      <c r="C5" s="64" t="s">
        <v>4</v>
      </c>
      <c r="D5" s="6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R5" s="111"/>
      <c r="Z5" s="67" t="str">
        <f>"※「認知症の日常生活自立度」　"&amp;AA5</f>
        <v>※「認知症の日常生活自立度」　該当なし</v>
      </c>
      <c r="AA5" s="39" t="str">
        <f>AC5</f>
        <v>該当なし</v>
      </c>
      <c r="AB5" s="37">
        <v>10</v>
      </c>
      <c r="AC5" s="67" t="str">
        <f>CHOOSE(AB5,"I","II","IIa","IIb","III","IIIa","IIIb","IV","M","該当なし")</f>
        <v>該当なし</v>
      </c>
      <c r="AD5" s="39"/>
      <c r="AE5" s="39"/>
      <c r="AF5" s="39" t="str">
        <f t="shared" si="0"/>
        <v>※「認知症の日常生活自立度」　該当なし</v>
      </c>
      <c r="AG5" s="39"/>
      <c r="AH5" s="39"/>
      <c r="AI5" s="39"/>
      <c r="AN5" s="39"/>
      <c r="AY5" s="39"/>
      <c r="AZ5" s="39"/>
      <c r="BA5" s="39"/>
      <c r="BB5" s="39" t="s">
        <v>38</v>
      </c>
      <c r="BK5" s="67" t="s">
        <v>42</v>
      </c>
    </row>
    <row r="6" spans="1:68" ht="25.5" customHeight="1" x14ac:dyDescent="0.15">
      <c r="C6" s="64" t="s">
        <v>23</v>
      </c>
      <c r="D6" s="73">
        <f>患者1!D6</f>
        <v>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111"/>
      <c r="Z6" s="67" t="str">
        <f>"※「患者住所」　"&amp;D6</f>
        <v>※「患者住所」　0</v>
      </c>
      <c r="AD6" s="39"/>
      <c r="AE6" s="39"/>
      <c r="AF6" s="39" t="str">
        <f t="shared" si="0"/>
        <v>※「患者住所」　０</v>
      </c>
      <c r="AG6" s="39"/>
      <c r="AH6" s="39"/>
      <c r="AI6" s="39"/>
      <c r="AN6" s="39" t="b">
        <f>ISBLANK(D6)</f>
        <v>0</v>
      </c>
      <c r="AT6" s="67" t="str">
        <f>IF(AT5=TRUE,"２","")</f>
        <v/>
      </c>
      <c r="AU6" s="67" t="str">
        <f>IF(AU5=TRUE,"２ａ","")</f>
        <v/>
      </c>
      <c r="AV6" s="67" t="str">
        <f>IF(AV5=TRUE,"２ｂ","")</f>
        <v/>
      </c>
      <c r="AW6" s="67" t="str">
        <f>IF(AW5=TRUE,"３","")</f>
        <v/>
      </c>
      <c r="AX6" s="67" t="str">
        <f>IF(AX5=TRUE,"３ａ","")</f>
        <v/>
      </c>
      <c r="AY6" s="67" t="str">
        <f>IF(AY5=TRUE,"３ｂ","")</f>
        <v/>
      </c>
      <c r="AZ6" s="67" t="str">
        <f>IF(AZ5=TRUE,"４","")</f>
        <v/>
      </c>
      <c r="BA6" s="67" t="str">
        <f>IF(BA5=TRUE,"Ｍ","")</f>
        <v/>
      </c>
      <c r="BB6" s="39" t="s">
        <v>38</v>
      </c>
      <c r="BK6" s="67" t="s">
        <v>42</v>
      </c>
    </row>
    <row r="7" spans="1:68" ht="9" customHeight="1" x14ac:dyDescent="0.15">
      <c r="C7" s="6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R7" s="111"/>
      <c r="AD7" s="39"/>
      <c r="AE7" s="39"/>
      <c r="AF7" s="39"/>
      <c r="AG7" s="39"/>
      <c r="AH7" s="39"/>
      <c r="AI7" s="39"/>
      <c r="AN7" s="39"/>
      <c r="BB7" s="39" t="s">
        <v>38</v>
      </c>
      <c r="BG7" s="67" t="str">
        <f>IF(BG6=TRUE,"１","")</f>
        <v/>
      </c>
      <c r="BH7" s="67" t="str">
        <f>IF(BH6=TRUE,"２","")</f>
        <v/>
      </c>
      <c r="BI7" s="67" t="str">
        <f>IF(BI6=TRUE,"２ａ","")</f>
        <v/>
      </c>
      <c r="BJ7" s="67" t="str">
        <f>IF(BJ6=TRUE,"２ｂ","")</f>
        <v/>
      </c>
      <c r="BK7" s="67" t="s">
        <v>42</v>
      </c>
      <c r="BL7" s="63" t="str">
        <f>IF(BL6=TRUE,"３ａ","")</f>
        <v/>
      </c>
      <c r="BM7" s="63" t="str">
        <f>IF(BM6=TRUE,"３ｂ","")</f>
        <v/>
      </c>
      <c r="BN7" s="63" t="str">
        <f>IF(BN6=TRUE,"４","")</f>
        <v/>
      </c>
      <c r="BO7" s="63" t="str">
        <f>IF(BO6=TRUE,"Ｍ","")</f>
        <v/>
      </c>
      <c r="BP7" s="63" t="str">
        <f>IF(BP6=TRUE,"該当なし","")</f>
        <v/>
      </c>
    </row>
    <row r="8" spans="1:68" ht="25.5" customHeight="1" x14ac:dyDescent="0.15">
      <c r="C8" s="64" t="s">
        <v>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R8" s="111"/>
      <c r="AD8" s="39"/>
      <c r="AE8" s="39"/>
      <c r="AF8" s="39"/>
      <c r="AG8" s="39"/>
      <c r="AH8" s="39"/>
      <c r="AI8" s="39"/>
      <c r="AN8" s="39"/>
      <c r="BB8" s="39" t="s">
        <v>38</v>
      </c>
      <c r="BK8" s="67" t="s">
        <v>42</v>
      </c>
    </row>
    <row r="9" spans="1:68" ht="41.25" customHeight="1" x14ac:dyDescent="0.15"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R9" s="111"/>
      <c r="Z9" s="67" t="str">
        <f>"※「訪問診療が必要な理由」　"&amp;C9</f>
        <v>※「訪問診療が必要な理由」　</v>
      </c>
      <c r="AD9" s="39"/>
      <c r="AE9" s="39"/>
      <c r="AF9" s="39" t="str">
        <f t="shared" ref="AF9:AF10" si="1">DBCS(Z9)</f>
        <v>※「訪問診療が必要な理由」　</v>
      </c>
      <c r="AG9" s="39"/>
      <c r="AH9" s="39"/>
      <c r="AI9" s="39"/>
      <c r="AN9" s="39" t="b">
        <f>ISBLANK(C9)</f>
        <v>1</v>
      </c>
      <c r="BB9" s="39" t="s">
        <v>38</v>
      </c>
      <c r="BK9" s="67" t="s">
        <v>42</v>
      </c>
    </row>
    <row r="10" spans="1:68" ht="18" customHeight="1" x14ac:dyDescent="0.15">
      <c r="C10" s="64"/>
      <c r="D10" s="64"/>
      <c r="E10" s="64"/>
      <c r="F10" s="64"/>
      <c r="G10" s="64"/>
      <c r="H10" s="64"/>
      <c r="J10" s="47" t="s">
        <v>10</v>
      </c>
      <c r="K10" s="45">
        <f>患者1!K10</f>
        <v>0</v>
      </c>
      <c r="L10" s="45" t="s">
        <v>11</v>
      </c>
      <c r="M10" s="45">
        <f>患者1!M10</f>
        <v>0</v>
      </c>
      <c r="N10" s="45" t="s">
        <v>12</v>
      </c>
      <c r="O10" s="45">
        <f>患者1!O10</f>
        <v>0</v>
      </c>
      <c r="P10" s="45" t="s">
        <v>13</v>
      </c>
      <c r="R10" s="111"/>
      <c r="Z10" s="67" t="str">
        <f>"※「訪問診療を行った日」　"&amp;AA10</f>
        <v>※「訪問診療を行った日」　平成0年0月0日</v>
      </c>
      <c r="AA10" s="67" t="str">
        <f>J10&amp;K10&amp;L10&amp;M10&amp;N10&amp;O10&amp;P10</f>
        <v>平成0年0月0日</v>
      </c>
      <c r="AD10" s="39"/>
      <c r="AE10" s="39"/>
      <c r="AF10" s="39" t="str">
        <f t="shared" si="1"/>
        <v>※「訪問診療を行った日」　平成０年０月０日</v>
      </c>
      <c r="AG10" s="39"/>
      <c r="AH10" s="39"/>
      <c r="AI10" s="39"/>
      <c r="AN10" s="39"/>
      <c r="BB10" s="39" t="s">
        <v>38</v>
      </c>
      <c r="BK10" s="67" t="s">
        <v>42</v>
      </c>
    </row>
    <row r="11" spans="1:68" ht="10.5" customHeight="1" x14ac:dyDescent="0.15">
      <c r="C11" s="64"/>
      <c r="D11" s="64"/>
      <c r="E11" s="64"/>
      <c r="F11" s="64"/>
      <c r="G11" s="64"/>
      <c r="H11" s="64"/>
      <c r="J11" s="47"/>
      <c r="K11" s="64"/>
      <c r="L11" s="64"/>
      <c r="M11" s="64"/>
      <c r="N11" s="64"/>
      <c r="O11" s="64"/>
      <c r="P11" s="64"/>
      <c r="R11" s="111"/>
      <c r="AD11" s="39"/>
      <c r="AE11" s="39"/>
      <c r="AF11" s="39"/>
      <c r="AG11" s="39"/>
      <c r="AH11" s="39"/>
      <c r="AI11" s="39"/>
      <c r="AN11" s="39"/>
      <c r="BB11" s="39" t="s">
        <v>38</v>
      </c>
      <c r="BK11" s="67" t="s">
        <v>42</v>
      </c>
    </row>
    <row r="12" spans="1:68" ht="16.5" customHeight="1" x14ac:dyDescent="0.15">
      <c r="B12" s="48"/>
      <c r="C12" s="116" t="s">
        <v>7</v>
      </c>
      <c r="D12" s="118" t="s">
        <v>8</v>
      </c>
      <c r="E12" s="118"/>
      <c r="F12" s="119"/>
      <c r="G12" s="49"/>
      <c r="H12" s="104" t="s">
        <v>9</v>
      </c>
      <c r="I12" s="105"/>
      <c r="J12" s="108" t="s">
        <v>15</v>
      </c>
      <c r="K12" s="104"/>
      <c r="L12" s="104"/>
      <c r="M12" s="104"/>
      <c r="N12" s="105"/>
      <c r="O12" s="104" t="s">
        <v>17</v>
      </c>
      <c r="P12" s="105"/>
      <c r="R12" s="111"/>
      <c r="Z12" s="67" t="s">
        <v>25</v>
      </c>
      <c r="AA12" s="67" t="s">
        <v>26</v>
      </c>
      <c r="AB12" s="67" t="s">
        <v>27</v>
      </c>
      <c r="AC12" s="67" t="s">
        <v>28</v>
      </c>
      <c r="AD12" s="39"/>
      <c r="AE12" s="39"/>
      <c r="AF12" s="39" t="str">
        <f t="shared" ref="AF12:AI12" si="2">DBCS(Z12)</f>
        <v>※「患者氏名（同一建物居住者）」　</v>
      </c>
      <c r="AG12" s="39" t="str">
        <f t="shared" si="2"/>
        <v>※「診療時間（開始時刻及び終了時間）」　</v>
      </c>
      <c r="AH12" s="39" t="str">
        <f t="shared" si="2"/>
        <v>※「診療場所」　</v>
      </c>
      <c r="AI12" s="39" t="str">
        <f t="shared" si="2"/>
        <v>※「在宅訪問診療料２、往診料」　</v>
      </c>
      <c r="AN12" s="39"/>
      <c r="BB12" s="39" t="s">
        <v>38</v>
      </c>
      <c r="BK12" s="67" t="s">
        <v>42</v>
      </c>
    </row>
    <row r="13" spans="1:68" x14ac:dyDescent="0.15">
      <c r="B13" s="48"/>
      <c r="C13" s="117"/>
      <c r="D13" s="106" t="s">
        <v>14</v>
      </c>
      <c r="E13" s="106"/>
      <c r="F13" s="107"/>
      <c r="G13" s="66"/>
      <c r="H13" s="106"/>
      <c r="I13" s="107"/>
      <c r="J13" s="109" t="s">
        <v>16</v>
      </c>
      <c r="K13" s="106"/>
      <c r="L13" s="106"/>
      <c r="M13" s="106"/>
      <c r="N13" s="107"/>
      <c r="O13" s="106"/>
      <c r="P13" s="107"/>
      <c r="R13" s="111"/>
      <c r="AD13" s="39"/>
      <c r="AE13" s="39"/>
      <c r="AF13" s="39"/>
      <c r="AG13" s="39"/>
      <c r="AH13" s="39"/>
      <c r="AI13" s="39"/>
      <c r="AN13" s="39" t="s">
        <v>39</v>
      </c>
      <c r="AO13" s="67" t="s">
        <v>40</v>
      </c>
      <c r="AT13" s="67" t="s">
        <v>29</v>
      </c>
      <c r="AU13" s="67" t="s">
        <v>32</v>
      </c>
      <c r="AV13" s="67" t="s">
        <v>33</v>
      </c>
      <c r="BB13" s="39" t="s">
        <v>38</v>
      </c>
      <c r="BK13" s="67" t="s">
        <v>42</v>
      </c>
    </row>
    <row r="14" spans="1:68" ht="22.5" customHeight="1" x14ac:dyDescent="0.15">
      <c r="A14" s="58">
        <v>1</v>
      </c>
      <c r="B14" s="48"/>
      <c r="C14" s="21" t="str">
        <f>IF(患者1!AN14&lt;&gt;TRUE,患者1!C14,"")</f>
        <v/>
      </c>
      <c r="D14" s="22" t="str">
        <f>IF(患者1!AN14&lt;&gt;TRUE,患者1!D14,"")</f>
        <v/>
      </c>
      <c r="E14" s="23" t="s">
        <v>35</v>
      </c>
      <c r="F14" s="24" t="str">
        <f>IF(患者1!AN14&lt;&gt;TRUE,患者1!F14,"")</f>
        <v/>
      </c>
      <c r="G14" s="25"/>
      <c r="H14" s="96" t="str">
        <f>IF(患者1!AN14&lt;&gt;TRUE,患者1!H14,"")</f>
        <v/>
      </c>
      <c r="I14" s="97"/>
      <c r="J14" s="98"/>
      <c r="K14" s="99"/>
      <c r="L14" s="99"/>
      <c r="M14" s="99"/>
      <c r="N14" s="100"/>
      <c r="O14" s="98"/>
      <c r="P14" s="100"/>
      <c r="R14" s="111"/>
      <c r="AD14" s="39"/>
      <c r="AE14" s="39"/>
      <c r="AF14" s="39"/>
      <c r="AG14" s="39"/>
      <c r="AH14" s="39"/>
      <c r="AI14" s="39"/>
      <c r="AN14" s="39" t="b">
        <f>ISBLANK(C14)</f>
        <v>0</v>
      </c>
      <c r="AO14" s="67" t="b">
        <f>ISBLANK(H14)</f>
        <v>0</v>
      </c>
      <c r="AR14" s="67" t="b">
        <f t="shared" ref="AR14:AR33" si="3">ISBLANK(C14)</f>
        <v>0</v>
      </c>
      <c r="AU14" s="39" t="b">
        <f>患者1!AU14</f>
        <v>0</v>
      </c>
      <c r="AV14" s="39" t="b">
        <f>患者1!AV14</f>
        <v>0</v>
      </c>
      <c r="AW14" s="67" t="str">
        <f>IF(AU14=TRUE,"在宅患者訪問診療料２","")</f>
        <v/>
      </c>
      <c r="AX14" s="67" t="str">
        <f>IF(AV14=TRUE,"往診料","")</f>
        <v/>
      </c>
      <c r="AZ14" s="67">
        <f>IF(AN14&lt;&gt;TRUE,1,0)</f>
        <v>1</v>
      </c>
      <c r="BA14" s="39">
        <f>IF(AO14&lt;&gt;TRUE,1,0)</f>
        <v>1</v>
      </c>
      <c r="BB14" s="39" t="s">
        <v>38</v>
      </c>
      <c r="BK14" s="67" t="s">
        <v>42</v>
      </c>
    </row>
    <row r="15" spans="1:68" ht="22.5" customHeight="1" x14ac:dyDescent="0.15">
      <c r="A15" s="58">
        <v>2</v>
      </c>
      <c r="B15" s="48"/>
      <c r="C15" s="21" t="str">
        <f>IF(患者1!AN15&lt;&gt;TRUE,患者1!C15,"")</f>
        <v/>
      </c>
      <c r="D15" s="22" t="str">
        <f>IF(患者1!AN15&lt;&gt;TRUE,患者1!D15,"")</f>
        <v/>
      </c>
      <c r="E15" s="23" t="s">
        <v>35</v>
      </c>
      <c r="F15" s="24" t="str">
        <f>IF(患者1!AN15&lt;&gt;TRUE,患者1!F15,"")</f>
        <v/>
      </c>
      <c r="G15" s="25"/>
      <c r="H15" s="96" t="str">
        <f>IF(患者1!AN15&lt;&gt;TRUE,患者1!H15,"")</f>
        <v/>
      </c>
      <c r="I15" s="97"/>
      <c r="J15" s="98"/>
      <c r="K15" s="99"/>
      <c r="L15" s="99"/>
      <c r="M15" s="99"/>
      <c r="N15" s="100"/>
      <c r="O15" s="98"/>
      <c r="P15" s="100"/>
      <c r="R15" s="111"/>
      <c r="AD15" s="39"/>
      <c r="AE15" s="39"/>
      <c r="AF15" s="39"/>
      <c r="AG15" s="39"/>
      <c r="AH15" s="39"/>
      <c r="AI15" s="39"/>
      <c r="AN15" s="39" t="b">
        <f t="shared" ref="AN15:AN33" si="4">ISBLANK(C15)</f>
        <v>0</v>
      </c>
      <c r="AO15" s="67" t="b">
        <f t="shared" ref="AO15:AO33" si="5">ISBLANK(H15)</f>
        <v>0</v>
      </c>
      <c r="AR15" s="67" t="b">
        <f t="shared" si="3"/>
        <v>0</v>
      </c>
      <c r="AU15" s="39" t="b">
        <f>患者1!AU15</f>
        <v>0</v>
      </c>
      <c r="AV15" s="39" t="b">
        <f>患者1!AV15</f>
        <v>0</v>
      </c>
      <c r="AW15" s="67" t="str">
        <f t="shared" ref="AW15:AW33" si="6">IF(AU15=TRUE,"在宅患者訪問診療料２","")</f>
        <v/>
      </c>
      <c r="AX15" s="67" t="str">
        <f t="shared" ref="AX15:AX18" si="7">IF(AV15=TRUE,"往診料","")</f>
        <v/>
      </c>
      <c r="AZ15" s="39">
        <f t="shared" ref="AZ15:BA33" si="8">IF(AN15&lt;&gt;TRUE,1,0)</f>
        <v>1</v>
      </c>
      <c r="BA15" s="39">
        <f t="shared" si="8"/>
        <v>1</v>
      </c>
      <c r="BB15" s="39" t="s">
        <v>38</v>
      </c>
      <c r="BK15" s="67" t="s">
        <v>42</v>
      </c>
    </row>
    <row r="16" spans="1:68" ht="22.5" customHeight="1" x14ac:dyDescent="0.15">
      <c r="A16" s="58">
        <v>3</v>
      </c>
      <c r="B16" s="48"/>
      <c r="C16" s="21" t="str">
        <f>IF(患者1!AN16&lt;&gt;TRUE,患者1!C16,"")</f>
        <v/>
      </c>
      <c r="D16" s="22" t="str">
        <f>IF(患者1!AN16&lt;&gt;TRUE,患者1!D16,"")</f>
        <v/>
      </c>
      <c r="E16" s="23" t="s">
        <v>35</v>
      </c>
      <c r="F16" s="24" t="str">
        <f>IF(患者1!AN16&lt;&gt;TRUE,患者1!F16,"")</f>
        <v/>
      </c>
      <c r="G16" s="25"/>
      <c r="H16" s="96" t="str">
        <f>IF(患者1!AN16&lt;&gt;TRUE,患者1!H16,"")</f>
        <v/>
      </c>
      <c r="I16" s="97"/>
      <c r="J16" s="98"/>
      <c r="K16" s="99"/>
      <c r="L16" s="99"/>
      <c r="M16" s="99"/>
      <c r="N16" s="100"/>
      <c r="O16" s="98"/>
      <c r="P16" s="100"/>
      <c r="R16" s="111"/>
      <c r="AD16" s="39"/>
      <c r="AE16" s="39"/>
      <c r="AF16" s="39"/>
      <c r="AG16" s="39"/>
      <c r="AH16" s="39"/>
      <c r="AI16" s="39"/>
      <c r="AN16" s="39" t="b">
        <f t="shared" si="4"/>
        <v>0</v>
      </c>
      <c r="AO16" s="67" t="b">
        <f t="shared" si="5"/>
        <v>0</v>
      </c>
      <c r="AR16" s="67" t="b">
        <f t="shared" si="3"/>
        <v>0</v>
      </c>
      <c r="AU16" s="39" t="b">
        <f>患者1!AU16</f>
        <v>0</v>
      </c>
      <c r="AV16" s="39" t="b">
        <f>患者1!AV16</f>
        <v>0</v>
      </c>
      <c r="AW16" s="67" t="str">
        <f t="shared" si="6"/>
        <v/>
      </c>
      <c r="AX16" s="67" t="str">
        <f t="shared" si="7"/>
        <v/>
      </c>
      <c r="AZ16" s="39">
        <f t="shared" si="8"/>
        <v>1</v>
      </c>
      <c r="BA16" s="39">
        <f t="shared" si="8"/>
        <v>1</v>
      </c>
      <c r="BB16" s="39" t="s">
        <v>38</v>
      </c>
      <c r="BK16" s="67" t="s">
        <v>42</v>
      </c>
    </row>
    <row r="17" spans="1:63" s="67" customFormat="1" ht="22.5" customHeight="1" x14ac:dyDescent="0.15">
      <c r="A17" s="58">
        <v>4</v>
      </c>
      <c r="B17" s="48"/>
      <c r="C17" s="21" t="str">
        <f>IF(患者1!AN17&lt;&gt;TRUE,患者1!C17,"")</f>
        <v/>
      </c>
      <c r="D17" s="22" t="str">
        <f>IF(患者1!AN17&lt;&gt;TRUE,患者1!D17,"")</f>
        <v/>
      </c>
      <c r="E17" s="23" t="s">
        <v>35</v>
      </c>
      <c r="F17" s="24" t="str">
        <f>IF(患者1!AN17&lt;&gt;TRUE,患者1!F17,"")</f>
        <v/>
      </c>
      <c r="G17" s="25"/>
      <c r="H17" s="96" t="str">
        <f>IF(患者1!AN17&lt;&gt;TRUE,患者1!H17,"")</f>
        <v/>
      </c>
      <c r="I17" s="97"/>
      <c r="J17" s="98"/>
      <c r="K17" s="99"/>
      <c r="L17" s="99"/>
      <c r="M17" s="99"/>
      <c r="N17" s="100"/>
      <c r="O17" s="98"/>
      <c r="P17" s="100"/>
      <c r="Q17" s="63"/>
      <c r="R17" s="111"/>
      <c r="S17" s="63"/>
      <c r="T17" s="63"/>
      <c r="U17" s="63"/>
      <c r="V17" s="63"/>
      <c r="W17" s="63"/>
      <c r="X17" s="63"/>
      <c r="Y17" s="63"/>
      <c r="AD17" s="39"/>
      <c r="AE17" s="39"/>
      <c r="AF17" s="39"/>
      <c r="AG17" s="39"/>
      <c r="AH17" s="39"/>
      <c r="AI17" s="39"/>
      <c r="AN17" s="39" t="b">
        <f t="shared" si="4"/>
        <v>0</v>
      </c>
      <c r="AO17" s="67" t="b">
        <f t="shared" si="5"/>
        <v>0</v>
      </c>
      <c r="AR17" s="67" t="b">
        <f t="shared" si="3"/>
        <v>0</v>
      </c>
      <c r="AU17" s="39" t="b">
        <f>患者1!AU17</f>
        <v>0</v>
      </c>
      <c r="AV17" s="39" t="b">
        <f>患者1!AV17</f>
        <v>0</v>
      </c>
      <c r="AW17" s="67" t="str">
        <f t="shared" si="6"/>
        <v/>
      </c>
      <c r="AX17" s="67" t="str">
        <f t="shared" si="7"/>
        <v/>
      </c>
      <c r="AZ17" s="39">
        <f t="shared" si="8"/>
        <v>1</v>
      </c>
      <c r="BA17" s="39">
        <f t="shared" si="8"/>
        <v>1</v>
      </c>
      <c r="BB17" s="39" t="s">
        <v>38</v>
      </c>
      <c r="BK17" s="67" t="s">
        <v>42</v>
      </c>
    </row>
    <row r="18" spans="1:63" s="67" customFormat="1" ht="22.5" customHeight="1" x14ac:dyDescent="0.15">
      <c r="A18" s="58">
        <v>5</v>
      </c>
      <c r="B18" s="48"/>
      <c r="C18" s="21" t="str">
        <f>IF(患者1!AN18&lt;&gt;TRUE,患者1!C18,"")</f>
        <v/>
      </c>
      <c r="D18" s="22" t="str">
        <f>IF(患者1!AN18&lt;&gt;TRUE,患者1!D18,"")</f>
        <v/>
      </c>
      <c r="E18" s="23" t="s">
        <v>35</v>
      </c>
      <c r="F18" s="24" t="str">
        <f>IF(患者1!AN18&lt;&gt;TRUE,患者1!F18,"")</f>
        <v/>
      </c>
      <c r="G18" s="25"/>
      <c r="H18" s="96" t="str">
        <f>IF(患者1!AN18&lt;&gt;TRUE,患者1!H18,"")</f>
        <v/>
      </c>
      <c r="I18" s="97"/>
      <c r="J18" s="98"/>
      <c r="K18" s="99"/>
      <c r="L18" s="99"/>
      <c r="M18" s="99"/>
      <c r="N18" s="100"/>
      <c r="O18" s="98"/>
      <c r="P18" s="100"/>
      <c r="Q18" s="63"/>
      <c r="R18" s="111"/>
      <c r="S18" s="63"/>
      <c r="T18" s="63"/>
      <c r="U18" s="63"/>
      <c r="V18" s="63"/>
      <c r="W18" s="63"/>
      <c r="X18" s="63"/>
      <c r="Y18" s="63"/>
      <c r="AD18" s="39"/>
      <c r="AE18" s="39"/>
      <c r="AF18" s="39"/>
      <c r="AG18" s="39"/>
      <c r="AH18" s="39"/>
      <c r="AI18" s="39"/>
      <c r="AN18" s="39" t="b">
        <f t="shared" si="4"/>
        <v>0</v>
      </c>
      <c r="AO18" s="67" t="b">
        <f t="shared" si="5"/>
        <v>0</v>
      </c>
      <c r="AR18" s="67" t="b">
        <f t="shared" si="3"/>
        <v>0</v>
      </c>
      <c r="AU18" s="39" t="b">
        <f>患者1!AU18</f>
        <v>0</v>
      </c>
      <c r="AV18" s="39" t="b">
        <f>患者1!AV18</f>
        <v>0</v>
      </c>
      <c r="AW18" s="67" t="str">
        <f t="shared" si="6"/>
        <v/>
      </c>
      <c r="AX18" s="67" t="str">
        <f t="shared" si="7"/>
        <v/>
      </c>
      <c r="AZ18" s="39">
        <f t="shared" si="8"/>
        <v>1</v>
      </c>
      <c r="BA18" s="39">
        <f t="shared" si="8"/>
        <v>1</v>
      </c>
      <c r="BB18" s="39" t="s">
        <v>38</v>
      </c>
      <c r="BK18" s="67" t="s">
        <v>42</v>
      </c>
    </row>
    <row r="19" spans="1:63" s="67" customFormat="1" ht="22.5" customHeight="1" x14ac:dyDescent="0.15">
      <c r="A19" s="58">
        <v>6</v>
      </c>
      <c r="B19" s="48"/>
      <c r="C19" s="21" t="str">
        <f>IF(患者1!AN19&lt;&gt;TRUE,患者1!C19,"")</f>
        <v/>
      </c>
      <c r="D19" s="22" t="str">
        <f>IF(患者1!AN19&lt;&gt;TRUE,患者1!D19,"")</f>
        <v/>
      </c>
      <c r="E19" s="23" t="s">
        <v>35</v>
      </c>
      <c r="F19" s="24" t="str">
        <f>IF(患者1!AN19&lt;&gt;TRUE,患者1!F19,"")</f>
        <v/>
      </c>
      <c r="G19" s="25"/>
      <c r="H19" s="96" t="str">
        <f>IF(患者1!AN19&lt;&gt;TRUE,患者1!H19,"")</f>
        <v/>
      </c>
      <c r="I19" s="97"/>
      <c r="J19" s="98"/>
      <c r="K19" s="99"/>
      <c r="L19" s="99"/>
      <c r="M19" s="99"/>
      <c r="N19" s="100"/>
      <c r="O19" s="98"/>
      <c r="P19" s="100"/>
      <c r="Q19" s="63"/>
      <c r="R19" s="112"/>
      <c r="S19" s="63"/>
      <c r="T19" s="63"/>
      <c r="U19" s="63"/>
      <c r="V19" s="63"/>
      <c r="W19" s="63"/>
      <c r="X19" s="63"/>
      <c r="Y19" s="63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 t="b">
        <f t="shared" si="4"/>
        <v>0</v>
      </c>
      <c r="AO19" s="67" t="b">
        <f t="shared" si="5"/>
        <v>0</v>
      </c>
      <c r="AR19" s="67" t="b">
        <f t="shared" si="3"/>
        <v>0</v>
      </c>
      <c r="AU19" s="39" t="b">
        <f>患者1!AU19</f>
        <v>0</v>
      </c>
      <c r="AV19" s="39" t="b">
        <f>患者1!AV19</f>
        <v>0</v>
      </c>
      <c r="AW19" s="67" t="str">
        <f t="shared" si="6"/>
        <v/>
      </c>
      <c r="AZ19" s="39">
        <f t="shared" si="8"/>
        <v>1</v>
      </c>
      <c r="BA19" s="39">
        <f t="shared" si="8"/>
        <v>1</v>
      </c>
      <c r="BB19" s="39" t="s">
        <v>38</v>
      </c>
      <c r="BK19" s="67" t="s">
        <v>42</v>
      </c>
    </row>
    <row r="20" spans="1:63" s="67" customFormat="1" ht="22.5" customHeight="1" x14ac:dyDescent="0.15">
      <c r="A20" s="58">
        <v>7</v>
      </c>
      <c r="B20" s="48"/>
      <c r="C20" s="21" t="str">
        <f>IF(患者1!AN20&lt;&gt;TRUE,患者1!C20,"")</f>
        <v/>
      </c>
      <c r="D20" s="22" t="str">
        <f>IF(患者1!AN20&lt;&gt;TRUE,患者1!D20,"")</f>
        <v/>
      </c>
      <c r="E20" s="23" t="s">
        <v>35</v>
      </c>
      <c r="F20" s="24" t="str">
        <f>IF(患者1!AN20&lt;&gt;TRUE,患者1!F20,"")</f>
        <v/>
      </c>
      <c r="G20" s="25"/>
      <c r="H20" s="96" t="str">
        <f>IF(患者1!AN20&lt;&gt;TRUE,患者1!H20,"")</f>
        <v/>
      </c>
      <c r="I20" s="97"/>
      <c r="J20" s="98"/>
      <c r="K20" s="99"/>
      <c r="L20" s="99"/>
      <c r="M20" s="99"/>
      <c r="N20" s="100"/>
      <c r="O20" s="98"/>
      <c r="P20" s="100"/>
      <c r="Q20" s="63"/>
      <c r="R20" s="63"/>
      <c r="S20" s="63" t="str">
        <f>AF47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T20" s="63" t="s">
        <v>37</v>
      </c>
      <c r="U20" s="63"/>
      <c r="V20" s="63"/>
      <c r="W20" s="63"/>
      <c r="X20" s="63"/>
      <c r="Y20" s="63" t="s">
        <v>36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 t="b">
        <f t="shared" si="4"/>
        <v>0</v>
      </c>
      <c r="AO20" s="67" t="b">
        <f t="shared" si="5"/>
        <v>0</v>
      </c>
      <c r="AR20" s="67" t="b">
        <f t="shared" si="3"/>
        <v>0</v>
      </c>
      <c r="AU20" s="39" t="b">
        <f>患者1!AU20</f>
        <v>0</v>
      </c>
      <c r="AV20" s="39" t="b">
        <f>患者1!AV20</f>
        <v>0</v>
      </c>
      <c r="AW20" s="67" t="str">
        <f t="shared" si="6"/>
        <v/>
      </c>
      <c r="AY20" s="39"/>
      <c r="AZ20" s="39">
        <f t="shared" si="8"/>
        <v>1</v>
      </c>
      <c r="BA20" s="39">
        <f t="shared" si="8"/>
        <v>1</v>
      </c>
      <c r="BB20" s="39" t="s">
        <v>38</v>
      </c>
      <c r="BK20" s="67" t="s">
        <v>42</v>
      </c>
    </row>
    <row r="21" spans="1:63" s="67" customFormat="1" ht="22.5" customHeight="1" x14ac:dyDescent="0.15">
      <c r="A21" s="58">
        <v>8</v>
      </c>
      <c r="B21" s="48"/>
      <c r="C21" s="21" t="str">
        <f>IF(患者1!AN21&lt;&gt;TRUE,患者1!C21,"")</f>
        <v/>
      </c>
      <c r="D21" s="22" t="str">
        <f>IF(患者1!AN21&lt;&gt;TRUE,患者1!D21,"")</f>
        <v/>
      </c>
      <c r="E21" s="23" t="s">
        <v>35</v>
      </c>
      <c r="F21" s="24" t="str">
        <f>IF(患者1!AN21&lt;&gt;TRUE,患者1!F21,"")</f>
        <v/>
      </c>
      <c r="G21" s="25"/>
      <c r="H21" s="96" t="str">
        <f>IF(患者1!AN21&lt;&gt;TRUE,患者1!H21,"")</f>
        <v/>
      </c>
      <c r="I21" s="97"/>
      <c r="J21" s="98"/>
      <c r="K21" s="99"/>
      <c r="L21" s="99"/>
      <c r="M21" s="99"/>
      <c r="N21" s="100"/>
      <c r="O21" s="98"/>
      <c r="P21" s="100"/>
      <c r="Q21" s="63"/>
      <c r="R21" s="45" t="s">
        <v>31</v>
      </c>
      <c r="S21" s="63"/>
      <c r="T21" s="63"/>
      <c r="U21" s="63"/>
      <c r="V21" s="63"/>
      <c r="W21" s="63"/>
      <c r="X21" s="63"/>
      <c r="Y21" s="63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 t="b">
        <f t="shared" si="4"/>
        <v>0</v>
      </c>
      <c r="AO21" s="67" t="b">
        <f t="shared" si="5"/>
        <v>0</v>
      </c>
      <c r="AR21" s="67" t="b">
        <f t="shared" si="3"/>
        <v>0</v>
      </c>
      <c r="AU21" s="39" t="b">
        <f>患者1!AU21</f>
        <v>0</v>
      </c>
      <c r="AV21" s="39" t="b">
        <f>患者1!AV21</f>
        <v>0</v>
      </c>
      <c r="AW21" s="67" t="str">
        <f t="shared" si="6"/>
        <v/>
      </c>
      <c r="AY21" s="39"/>
      <c r="AZ21" s="39">
        <f t="shared" si="8"/>
        <v>1</v>
      </c>
      <c r="BA21" s="39">
        <f t="shared" si="8"/>
        <v>1</v>
      </c>
      <c r="BB21" s="39" t="s">
        <v>38</v>
      </c>
      <c r="BK21" s="67" t="s">
        <v>42</v>
      </c>
    </row>
    <row r="22" spans="1:63" s="67" customFormat="1" ht="22.5" customHeight="1" x14ac:dyDescent="0.15">
      <c r="A22" s="58">
        <v>9</v>
      </c>
      <c r="B22" s="48"/>
      <c r="C22" s="21" t="str">
        <f>IF(患者1!AN22&lt;&gt;TRUE,患者1!C22,"")</f>
        <v/>
      </c>
      <c r="D22" s="22" t="str">
        <f>IF(患者1!AN22&lt;&gt;TRUE,患者1!D22,"")</f>
        <v/>
      </c>
      <c r="E22" s="23" t="s">
        <v>35</v>
      </c>
      <c r="F22" s="24" t="str">
        <f>IF(患者1!AN22&lt;&gt;TRUE,患者1!F22,"")</f>
        <v/>
      </c>
      <c r="G22" s="25"/>
      <c r="H22" s="96" t="str">
        <f>IF(患者1!AN22&lt;&gt;TRUE,患者1!H22,"")</f>
        <v/>
      </c>
      <c r="I22" s="97"/>
      <c r="J22" s="98"/>
      <c r="K22" s="99"/>
      <c r="L22" s="99"/>
      <c r="M22" s="99"/>
      <c r="N22" s="100"/>
      <c r="O22" s="98"/>
      <c r="P22" s="100"/>
      <c r="Q22" s="63"/>
      <c r="R22" s="63"/>
      <c r="S22" s="63"/>
      <c r="T22" s="63"/>
      <c r="U22" s="63"/>
      <c r="V22" s="63"/>
      <c r="W22" s="63"/>
      <c r="X22" s="63"/>
      <c r="Y22" s="63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 t="b">
        <f t="shared" si="4"/>
        <v>0</v>
      </c>
      <c r="AO22" s="67" t="b">
        <f t="shared" si="5"/>
        <v>0</v>
      </c>
      <c r="AR22" s="67" t="b">
        <f t="shared" si="3"/>
        <v>0</v>
      </c>
      <c r="AU22" s="39" t="b">
        <f>患者1!AU22</f>
        <v>0</v>
      </c>
      <c r="AV22" s="39" t="b">
        <f>患者1!AV22</f>
        <v>0</v>
      </c>
      <c r="AW22" s="67" t="str">
        <f t="shared" si="6"/>
        <v/>
      </c>
      <c r="AY22" s="39"/>
      <c r="AZ22" s="39">
        <f t="shared" si="8"/>
        <v>1</v>
      </c>
      <c r="BA22" s="39">
        <f t="shared" si="8"/>
        <v>1</v>
      </c>
      <c r="BB22" s="39" t="s">
        <v>38</v>
      </c>
      <c r="BK22" s="67" t="s">
        <v>42</v>
      </c>
    </row>
    <row r="23" spans="1:63" s="67" customFormat="1" ht="22.5" customHeight="1" x14ac:dyDescent="0.15">
      <c r="A23" s="58">
        <v>10</v>
      </c>
      <c r="B23" s="48"/>
      <c r="C23" s="21" t="str">
        <f>IF(患者1!AN23&lt;&gt;TRUE,患者1!C23,"")</f>
        <v/>
      </c>
      <c r="D23" s="22" t="str">
        <f>IF(患者1!AN23&lt;&gt;TRUE,患者1!D23,"")</f>
        <v/>
      </c>
      <c r="E23" s="23" t="s">
        <v>35</v>
      </c>
      <c r="F23" s="24" t="str">
        <f>IF(患者1!AN23&lt;&gt;TRUE,患者1!F23,"")</f>
        <v/>
      </c>
      <c r="G23" s="25"/>
      <c r="H23" s="96" t="str">
        <f>IF(患者1!AN23&lt;&gt;TRUE,患者1!H23,"")</f>
        <v/>
      </c>
      <c r="I23" s="97"/>
      <c r="J23" s="98"/>
      <c r="K23" s="99"/>
      <c r="L23" s="99"/>
      <c r="M23" s="99"/>
      <c r="N23" s="100"/>
      <c r="O23" s="98"/>
      <c r="P23" s="100"/>
      <c r="Q23" s="63"/>
      <c r="R23" s="59" t="s">
        <v>44</v>
      </c>
      <c r="S23" s="63"/>
      <c r="T23" s="63"/>
      <c r="U23" s="63"/>
      <c r="V23" s="63"/>
      <c r="W23" s="63"/>
      <c r="X23" s="63"/>
      <c r="Y23" s="63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 t="b">
        <f t="shared" si="4"/>
        <v>0</v>
      </c>
      <c r="AO23" s="67" t="b">
        <f t="shared" si="5"/>
        <v>0</v>
      </c>
      <c r="AR23" s="67" t="b">
        <f t="shared" si="3"/>
        <v>0</v>
      </c>
      <c r="AU23" s="39" t="b">
        <f>患者1!AU23</f>
        <v>0</v>
      </c>
      <c r="AV23" s="39" t="b">
        <f>患者1!AV23</f>
        <v>0</v>
      </c>
      <c r="AW23" s="67" t="str">
        <f t="shared" si="6"/>
        <v/>
      </c>
      <c r="AY23" s="39"/>
      <c r="AZ23" s="39">
        <f t="shared" si="8"/>
        <v>1</v>
      </c>
      <c r="BA23" s="39">
        <f t="shared" si="8"/>
        <v>1</v>
      </c>
      <c r="BB23" s="39" t="s">
        <v>38</v>
      </c>
      <c r="BK23" s="67" t="s">
        <v>42</v>
      </c>
    </row>
    <row r="24" spans="1:63" s="67" customFormat="1" ht="22.5" customHeight="1" x14ac:dyDescent="0.15">
      <c r="A24" s="58">
        <v>11</v>
      </c>
      <c r="B24" s="48"/>
      <c r="C24" s="21" t="str">
        <f>IF(患者1!AN24&lt;&gt;TRUE,患者1!C24,"")</f>
        <v/>
      </c>
      <c r="D24" s="22" t="str">
        <f>IF(患者1!AN24&lt;&gt;TRUE,患者1!D24,"")</f>
        <v/>
      </c>
      <c r="E24" s="23" t="s">
        <v>35</v>
      </c>
      <c r="F24" s="24" t="str">
        <f>IF(患者1!AN24&lt;&gt;TRUE,患者1!F24,"")</f>
        <v/>
      </c>
      <c r="G24" s="25"/>
      <c r="H24" s="96" t="str">
        <f>IF(患者1!AN24&lt;&gt;TRUE,患者1!H24,"")</f>
        <v/>
      </c>
      <c r="I24" s="97"/>
      <c r="J24" s="98"/>
      <c r="K24" s="99"/>
      <c r="L24" s="99"/>
      <c r="M24" s="99"/>
      <c r="N24" s="100"/>
      <c r="O24" s="98"/>
      <c r="P24" s="100"/>
      <c r="Q24" s="63"/>
      <c r="R24" s="63"/>
      <c r="S24" s="63"/>
      <c r="T24" s="63"/>
      <c r="U24" s="63"/>
      <c r="V24" s="63"/>
      <c r="W24" s="63"/>
      <c r="X24" s="63"/>
      <c r="Y24" s="63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 t="b">
        <f t="shared" si="4"/>
        <v>0</v>
      </c>
      <c r="AO24" s="67" t="b">
        <f t="shared" si="5"/>
        <v>0</v>
      </c>
      <c r="AR24" s="67" t="b">
        <f t="shared" si="3"/>
        <v>0</v>
      </c>
      <c r="AU24" s="39" t="b">
        <f>患者1!AU24</f>
        <v>0</v>
      </c>
      <c r="AV24" s="39" t="b">
        <f>患者1!AV24</f>
        <v>0</v>
      </c>
      <c r="AW24" s="67" t="str">
        <f t="shared" si="6"/>
        <v/>
      </c>
      <c r="AY24" s="39"/>
      <c r="AZ24" s="39">
        <f t="shared" si="8"/>
        <v>1</v>
      </c>
      <c r="BA24" s="39">
        <f t="shared" si="8"/>
        <v>1</v>
      </c>
      <c r="BB24" s="39" t="s">
        <v>38</v>
      </c>
      <c r="BK24" s="67" t="s">
        <v>42</v>
      </c>
    </row>
    <row r="25" spans="1:63" s="67" customFormat="1" ht="22.5" customHeight="1" x14ac:dyDescent="0.15">
      <c r="A25" s="58">
        <v>12</v>
      </c>
      <c r="B25" s="48"/>
      <c r="C25" s="21" t="str">
        <f>IF(患者1!AN25&lt;&gt;TRUE,患者1!C25,"")</f>
        <v/>
      </c>
      <c r="D25" s="22" t="str">
        <f>IF(患者1!AN25&lt;&gt;TRUE,患者1!D25,"")</f>
        <v/>
      </c>
      <c r="E25" s="23" t="s">
        <v>35</v>
      </c>
      <c r="F25" s="24" t="str">
        <f>IF(患者1!AN25&lt;&gt;TRUE,患者1!F25,"")</f>
        <v/>
      </c>
      <c r="G25" s="25"/>
      <c r="H25" s="96" t="str">
        <f>IF(患者1!AN25&lt;&gt;TRUE,患者1!H25,"")</f>
        <v/>
      </c>
      <c r="I25" s="97"/>
      <c r="J25" s="98"/>
      <c r="K25" s="99"/>
      <c r="L25" s="99"/>
      <c r="M25" s="99"/>
      <c r="N25" s="100"/>
      <c r="O25" s="98"/>
      <c r="P25" s="100"/>
      <c r="Q25" s="63"/>
      <c r="R25" s="63"/>
      <c r="S25" s="63"/>
      <c r="T25" s="63"/>
      <c r="U25" s="63"/>
      <c r="V25" s="63"/>
      <c r="W25" s="63"/>
      <c r="X25" s="63"/>
      <c r="Y25" s="63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 t="b">
        <f t="shared" si="4"/>
        <v>0</v>
      </c>
      <c r="AO25" s="67" t="b">
        <f t="shared" si="5"/>
        <v>0</v>
      </c>
      <c r="AR25" s="67" t="b">
        <f t="shared" si="3"/>
        <v>0</v>
      </c>
      <c r="AU25" s="39" t="b">
        <f>患者1!AU25</f>
        <v>0</v>
      </c>
      <c r="AV25" s="39" t="b">
        <f>患者1!AV25</f>
        <v>0</v>
      </c>
      <c r="AW25" s="67" t="str">
        <f t="shared" si="6"/>
        <v/>
      </c>
      <c r="AY25" s="39"/>
      <c r="AZ25" s="39">
        <f t="shared" si="8"/>
        <v>1</v>
      </c>
      <c r="BA25" s="39">
        <f t="shared" si="8"/>
        <v>1</v>
      </c>
      <c r="BB25" s="39" t="s">
        <v>38</v>
      </c>
      <c r="BK25" s="67" t="s">
        <v>42</v>
      </c>
    </row>
    <row r="26" spans="1:63" s="67" customFormat="1" ht="22.5" customHeight="1" x14ac:dyDescent="0.15">
      <c r="A26" s="58">
        <v>13</v>
      </c>
      <c r="B26" s="48"/>
      <c r="C26" s="21" t="str">
        <f>IF(患者1!AN26&lt;&gt;TRUE,患者1!C26,"")</f>
        <v/>
      </c>
      <c r="D26" s="22" t="str">
        <f>IF(患者1!AN26&lt;&gt;TRUE,患者1!D26,"")</f>
        <v/>
      </c>
      <c r="E26" s="23" t="s">
        <v>35</v>
      </c>
      <c r="F26" s="24" t="str">
        <f>IF(患者1!AN26&lt;&gt;TRUE,患者1!F26,"")</f>
        <v/>
      </c>
      <c r="G26" s="25"/>
      <c r="H26" s="96" t="str">
        <f>IF(患者1!AN26&lt;&gt;TRUE,患者1!H26,"")</f>
        <v/>
      </c>
      <c r="I26" s="97"/>
      <c r="J26" s="98"/>
      <c r="K26" s="99"/>
      <c r="L26" s="99"/>
      <c r="M26" s="99"/>
      <c r="N26" s="100"/>
      <c r="O26" s="98"/>
      <c r="P26" s="100"/>
      <c r="Q26" s="63"/>
      <c r="R26" s="63"/>
      <c r="S26" s="63"/>
      <c r="T26" s="63"/>
      <c r="U26" s="63"/>
      <c r="V26" s="63"/>
      <c r="W26" s="63"/>
      <c r="X26" s="63"/>
      <c r="Y26" s="63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 t="b">
        <f t="shared" si="4"/>
        <v>0</v>
      </c>
      <c r="AO26" s="67" t="b">
        <f t="shared" si="5"/>
        <v>0</v>
      </c>
      <c r="AR26" s="67" t="b">
        <f t="shared" si="3"/>
        <v>0</v>
      </c>
      <c r="AU26" s="39" t="b">
        <f>患者1!AU26</f>
        <v>0</v>
      </c>
      <c r="AV26" s="39" t="b">
        <f>患者1!AV26</f>
        <v>0</v>
      </c>
      <c r="AW26" s="67" t="str">
        <f t="shared" si="6"/>
        <v/>
      </c>
      <c r="AY26" s="39"/>
      <c r="AZ26" s="39">
        <f t="shared" si="8"/>
        <v>1</v>
      </c>
      <c r="BA26" s="39">
        <f t="shared" si="8"/>
        <v>1</v>
      </c>
      <c r="BB26" s="39" t="s">
        <v>38</v>
      </c>
      <c r="BK26" s="67" t="s">
        <v>42</v>
      </c>
    </row>
    <row r="27" spans="1:63" s="67" customFormat="1" ht="22.5" customHeight="1" x14ac:dyDescent="0.15">
      <c r="A27" s="58">
        <v>14</v>
      </c>
      <c r="B27" s="48"/>
      <c r="C27" s="21" t="str">
        <f>IF(患者1!AN27&lt;&gt;TRUE,患者1!C27,"")</f>
        <v/>
      </c>
      <c r="D27" s="22" t="str">
        <f>IF(患者1!AN27&lt;&gt;TRUE,患者1!D27,"")</f>
        <v/>
      </c>
      <c r="E27" s="23" t="s">
        <v>35</v>
      </c>
      <c r="F27" s="24" t="str">
        <f>IF(患者1!AN27&lt;&gt;TRUE,患者1!F27,"")</f>
        <v/>
      </c>
      <c r="G27" s="25"/>
      <c r="H27" s="96" t="str">
        <f>IF(患者1!AN27&lt;&gt;TRUE,患者1!H27,"")</f>
        <v/>
      </c>
      <c r="I27" s="97"/>
      <c r="J27" s="98"/>
      <c r="K27" s="99"/>
      <c r="L27" s="99"/>
      <c r="M27" s="99"/>
      <c r="N27" s="100"/>
      <c r="O27" s="98"/>
      <c r="P27" s="100"/>
      <c r="Q27" s="63"/>
      <c r="R27" s="63"/>
      <c r="S27" s="63"/>
      <c r="T27" s="63"/>
      <c r="U27" s="63"/>
      <c r="V27" s="63"/>
      <c r="W27" s="63"/>
      <c r="X27" s="63"/>
      <c r="Y27" s="63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 t="b">
        <f t="shared" si="4"/>
        <v>0</v>
      </c>
      <c r="AO27" s="67" t="b">
        <f t="shared" si="5"/>
        <v>0</v>
      </c>
      <c r="AR27" s="67" t="b">
        <f t="shared" si="3"/>
        <v>0</v>
      </c>
      <c r="AU27" s="39" t="b">
        <f>患者1!AU27</f>
        <v>0</v>
      </c>
      <c r="AV27" s="39" t="b">
        <f>患者1!AV27</f>
        <v>0</v>
      </c>
      <c r="AW27" s="67" t="str">
        <f t="shared" si="6"/>
        <v/>
      </c>
      <c r="AY27" s="39"/>
      <c r="AZ27" s="39">
        <f t="shared" si="8"/>
        <v>1</v>
      </c>
      <c r="BA27" s="39">
        <f t="shared" si="8"/>
        <v>1</v>
      </c>
      <c r="BB27" s="39" t="s">
        <v>38</v>
      </c>
      <c r="BK27" s="67" t="s">
        <v>42</v>
      </c>
    </row>
    <row r="28" spans="1:63" s="67" customFormat="1" ht="22.5" customHeight="1" x14ac:dyDescent="0.15">
      <c r="A28" s="58">
        <v>15</v>
      </c>
      <c r="B28" s="48"/>
      <c r="C28" s="21" t="str">
        <f>IF(患者1!AN28&lt;&gt;TRUE,患者1!C28,"")</f>
        <v/>
      </c>
      <c r="D28" s="22" t="str">
        <f>IF(患者1!AN28&lt;&gt;TRUE,患者1!D28,"")</f>
        <v/>
      </c>
      <c r="E28" s="23" t="s">
        <v>35</v>
      </c>
      <c r="F28" s="24" t="str">
        <f>IF(患者1!AN28&lt;&gt;TRUE,患者1!F28,"")</f>
        <v/>
      </c>
      <c r="G28" s="25"/>
      <c r="H28" s="96" t="str">
        <f>IF(患者1!AN28&lt;&gt;TRUE,患者1!H28,"")</f>
        <v/>
      </c>
      <c r="I28" s="97"/>
      <c r="J28" s="98"/>
      <c r="K28" s="99"/>
      <c r="L28" s="99"/>
      <c r="M28" s="99"/>
      <c r="N28" s="100"/>
      <c r="O28" s="98"/>
      <c r="P28" s="100"/>
      <c r="Q28" s="63"/>
      <c r="R28" s="63"/>
      <c r="S28" s="63"/>
      <c r="T28" s="63"/>
      <c r="U28" s="63"/>
      <c r="V28" s="63"/>
      <c r="W28" s="63"/>
      <c r="X28" s="63"/>
      <c r="Y28" s="63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 t="b">
        <f t="shared" si="4"/>
        <v>0</v>
      </c>
      <c r="AO28" s="67" t="b">
        <f t="shared" si="5"/>
        <v>0</v>
      </c>
      <c r="AR28" s="67" t="b">
        <f t="shared" si="3"/>
        <v>0</v>
      </c>
      <c r="AU28" s="39" t="b">
        <f>患者1!AU28</f>
        <v>0</v>
      </c>
      <c r="AV28" s="39" t="b">
        <f>患者1!AV28</f>
        <v>0</v>
      </c>
      <c r="AW28" s="67" t="str">
        <f t="shared" si="6"/>
        <v/>
      </c>
      <c r="AY28" s="39"/>
      <c r="AZ28" s="39">
        <f t="shared" si="8"/>
        <v>1</v>
      </c>
      <c r="BA28" s="39">
        <f t="shared" si="8"/>
        <v>1</v>
      </c>
      <c r="BB28" s="39" t="s">
        <v>38</v>
      </c>
      <c r="BK28" s="67" t="s">
        <v>42</v>
      </c>
    </row>
    <row r="29" spans="1:63" s="67" customFormat="1" ht="22.5" customHeight="1" x14ac:dyDescent="0.15">
      <c r="A29" s="58">
        <v>16</v>
      </c>
      <c r="B29" s="48"/>
      <c r="C29" s="21" t="str">
        <f>IF(患者1!AN29&lt;&gt;TRUE,患者1!C29,"")</f>
        <v/>
      </c>
      <c r="D29" s="22" t="str">
        <f>IF(患者1!AN29&lt;&gt;TRUE,患者1!D29,"")</f>
        <v/>
      </c>
      <c r="E29" s="23" t="s">
        <v>35</v>
      </c>
      <c r="F29" s="24" t="str">
        <f>IF(患者1!AN29&lt;&gt;TRUE,患者1!F29,"")</f>
        <v/>
      </c>
      <c r="G29" s="25"/>
      <c r="H29" s="96" t="str">
        <f>IF(患者1!AN29&lt;&gt;TRUE,患者1!H29,"")</f>
        <v/>
      </c>
      <c r="I29" s="97"/>
      <c r="J29" s="98"/>
      <c r="K29" s="99"/>
      <c r="L29" s="99"/>
      <c r="M29" s="99"/>
      <c r="N29" s="100"/>
      <c r="O29" s="98"/>
      <c r="P29" s="100"/>
      <c r="Q29" s="63"/>
      <c r="R29" s="63"/>
      <c r="S29" s="63"/>
      <c r="T29" s="63"/>
      <c r="U29" s="63"/>
      <c r="V29" s="63"/>
      <c r="W29" s="63"/>
      <c r="X29" s="63"/>
      <c r="Y29" s="63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 t="b">
        <f t="shared" si="4"/>
        <v>0</v>
      </c>
      <c r="AO29" s="67" t="b">
        <f t="shared" si="5"/>
        <v>0</v>
      </c>
      <c r="AR29" s="67" t="b">
        <f t="shared" si="3"/>
        <v>0</v>
      </c>
      <c r="AU29" s="39" t="b">
        <f>患者1!AU29</f>
        <v>0</v>
      </c>
      <c r="AV29" s="39" t="b">
        <f>患者1!AV29</f>
        <v>0</v>
      </c>
      <c r="AW29" s="67" t="str">
        <f t="shared" si="6"/>
        <v/>
      </c>
      <c r="AY29" s="39"/>
      <c r="AZ29" s="39">
        <f t="shared" si="8"/>
        <v>1</v>
      </c>
      <c r="BA29" s="39">
        <f t="shared" si="8"/>
        <v>1</v>
      </c>
      <c r="BB29" s="39" t="s">
        <v>38</v>
      </c>
      <c r="BK29" s="67" t="s">
        <v>42</v>
      </c>
    </row>
    <row r="30" spans="1:63" s="67" customFormat="1" ht="22.5" customHeight="1" x14ac:dyDescent="0.15">
      <c r="A30" s="58">
        <v>17</v>
      </c>
      <c r="B30" s="48"/>
      <c r="C30" s="21" t="str">
        <f>IF(患者1!AN30&lt;&gt;TRUE,患者1!C30,"")</f>
        <v/>
      </c>
      <c r="D30" s="22" t="str">
        <f>IF(患者1!AN30&lt;&gt;TRUE,患者1!D30,"")</f>
        <v/>
      </c>
      <c r="E30" s="23" t="s">
        <v>35</v>
      </c>
      <c r="F30" s="24" t="str">
        <f>IF(患者1!AN30&lt;&gt;TRUE,患者1!F30,"")</f>
        <v/>
      </c>
      <c r="G30" s="25"/>
      <c r="H30" s="96" t="str">
        <f>IF(患者1!AN30&lt;&gt;TRUE,患者1!H30,"")</f>
        <v/>
      </c>
      <c r="I30" s="97"/>
      <c r="J30" s="98"/>
      <c r="K30" s="99"/>
      <c r="L30" s="99"/>
      <c r="M30" s="99"/>
      <c r="N30" s="100"/>
      <c r="O30" s="98"/>
      <c r="P30" s="100"/>
      <c r="Q30" s="63"/>
      <c r="R30" s="63"/>
      <c r="S30" s="63"/>
      <c r="T30" s="63"/>
      <c r="U30" s="63"/>
      <c r="V30" s="63"/>
      <c r="W30" s="63"/>
      <c r="X30" s="63"/>
      <c r="Y30" s="63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 t="b">
        <f t="shared" si="4"/>
        <v>0</v>
      </c>
      <c r="AO30" s="67" t="b">
        <f t="shared" si="5"/>
        <v>0</v>
      </c>
      <c r="AR30" s="67" t="b">
        <f t="shared" si="3"/>
        <v>0</v>
      </c>
      <c r="AU30" s="39" t="b">
        <f>患者1!AU30</f>
        <v>0</v>
      </c>
      <c r="AV30" s="39" t="b">
        <f>患者1!AV30</f>
        <v>0</v>
      </c>
      <c r="AW30" s="67" t="str">
        <f t="shared" si="6"/>
        <v/>
      </c>
      <c r="AY30" s="39"/>
      <c r="AZ30" s="39">
        <f t="shared" si="8"/>
        <v>1</v>
      </c>
      <c r="BA30" s="39">
        <f t="shared" si="8"/>
        <v>1</v>
      </c>
      <c r="BB30" s="39" t="s">
        <v>38</v>
      </c>
      <c r="BK30" s="67" t="s">
        <v>42</v>
      </c>
    </row>
    <row r="31" spans="1:63" s="67" customFormat="1" ht="22.5" customHeight="1" x14ac:dyDescent="0.15">
      <c r="A31" s="58">
        <v>18</v>
      </c>
      <c r="B31" s="48"/>
      <c r="C31" s="21" t="str">
        <f>IF(患者1!AN31&lt;&gt;TRUE,患者1!C31,"")</f>
        <v/>
      </c>
      <c r="D31" s="22" t="str">
        <f>IF(患者1!AN31&lt;&gt;TRUE,患者1!D31,"")</f>
        <v/>
      </c>
      <c r="E31" s="23" t="s">
        <v>35</v>
      </c>
      <c r="F31" s="24" t="str">
        <f>IF(患者1!AN31&lt;&gt;TRUE,患者1!F31,"")</f>
        <v/>
      </c>
      <c r="G31" s="25"/>
      <c r="H31" s="96" t="str">
        <f>IF(患者1!AN31&lt;&gt;TRUE,患者1!H31,"")</f>
        <v/>
      </c>
      <c r="I31" s="97"/>
      <c r="J31" s="98"/>
      <c r="K31" s="99"/>
      <c r="L31" s="99"/>
      <c r="M31" s="99"/>
      <c r="N31" s="100"/>
      <c r="O31" s="98"/>
      <c r="P31" s="100"/>
      <c r="Q31" s="63"/>
      <c r="R31" s="63"/>
      <c r="S31" s="63"/>
      <c r="T31" s="63"/>
      <c r="U31" s="63"/>
      <c r="V31" s="63"/>
      <c r="W31" s="63"/>
      <c r="X31" s="63"/>
      <c r="Y31" s="63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 t="b">
        <f t="shared" si="4"/>
        <v>0</v>
      </c>
      <c r="AO31" s="67" t="b">
        <f t="shared" si="5"/>
        <v>0</v>
      </c>
      <c r="AR31" s="67" t="b">
        <f t="shared" si="3"/>
        <v>0</v>
      </c>
      <c r="AU31" s="39" t="b">
        <f>患者1!AU31</f>
        <v>0</v>
      </c>
      <c r="AV31" s="39" t="b">
        <f>患者1!AV31</f>
        <v>0</v>
      </c>
      <c r="AW31" s="67" t="str">
        <f t="shared" si="6"/>
        <v/>
      </c>
      <c r="AY31" s="39"/>
      <c r="AZ31" s="39">
        <f t="shared" si="8"/>
        <v>1</v>
      </c>
      <c r="BA31" s="39">
        <f t="shared" si="8"/>
        <v>1</v>
      </c>
      <c r="BB31" s="39" t="s">
        <v>38</v>
      </c>
      <c r="BK31" s="67" t="s">
        <v>42</v>
      </c>
    </row>
    <row r="32" spans="1:63" s="67" customFormat="1" ht="22.5" customHeight="1" x14ac:dyDescent="0.15">
      <c r="A32" s="58">
        <v>19</v>
      </c>
      <c r="B32" s="48"/>
      <c r="C32" s="21" t="str">
        <f>IF(患者1!AN32&lt;&gt;TRUE,患者1!C32,"")</f>
        <v/>
      </c>
      <c r="D32" s="22" t="str">
        <f>IF(患者1!AN32&lt;&gt;TRUE,患者1!D32,"")</f>
        <v/>
      </c>
      <c r="E32" s="23" t="s">
        <v>35</v>
      </c>
      <c r="F32" s="24" t="str">
        <f>IF(患者1!AN32&lt;&gt;TRUE,患者1!F32,"")</f>
        <v/>
      </c>
      <c r="G32" s="25"/>
      <c r="H32" s="96" t="str">
        <f>IF(患者1!AN32&lt;&gt;TRUE,患者1!H32,"")</f>
        <v/>
      </c>
      <c r="I32" s="97"/>
      <c r="J32" s="98"/>
      <c r="K32" s="99"/>
      <c r="L32" s="99"/>
      <c r="M32" s="99"/>
      <c r="N32" s="100"/>
      <c r="O32" s="98"/>
      <c r="P32" s="100"/>
      <c r="Q32" s="63"/>
      <c r="R32" s="63"/>
      <c r="S32" s="63"/>
      <c r="T32" s="63"/>
      <c r="U32" s="63"/>
      <c r="V32" s="63"/>
      <c r="W32" s="63"/>
      <c r="X32" s="63"/>
      <c r="Y32" s="63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 t="b">
        <f t="shared" si="4"/>
        <v>0</v>
      </c>
      <c r="AO32" s="67" t="b">
        <f t="shared" si="5"/>
        <v>0</v>
      </c>
      <c r="AR32" s="67" t="b">
        <f t="shared" si="3"/>
        <v>0</v>
      </c>
      <c r="AU32" s="39" t="b">
        <f>患者1!AU32</f>
        <v>0</v>
      </c>
      <c r="AV32" s="39" t="b">
        <f>患者1!AV32</f>
        <v>0</v>
      </c>
      <c r="AW32" s="67" t="str">
        <f t="shared" si="6"/>
        <v/>
      </c>
      <c r="AY32" s="39"/>
      <c r="AZ32" s="39">
        <f t="shared" si="8"/>
        <v>1</v>
      </c>
      <c r="BA32" s="39">
        <f t="shared" si="8"/>
        <v>1</v>
      </c>
      <c r="BB32" s="39" t="s">
        <v>38</v>
      </c>
      <c r="BK32" s="67" t="s">
        <v>42</v>
      </c>
    </row>
    <row r="33" spans="1:63" ht="22.5" customHeight="1" x14ac:dyDescent="0.15">
      <c r="A33" s="58">
        <v>20</v>
      </c>
      <c r="B33" s="48"/>
      <c r="C33" s="21" t="str">
        <f>IF(患者1!AN33&lt;&gt;TRUE,患者1!C33,"")</f>
        <v/>
      </c>
      <c r="D33" s="22" t="str">
        <f>IF(患者1!AN33&lt;&gt;TRUE,患者1!D33,"")</f>
        <v/>
      </c>
      <c r="E33" s="23" t="s">
        <v>35</v>
      </c>
      <c r="F33" s="24" t="str">
        <f>IF(患者1!AN33&lt;&gt;TRUE,患者1!F33,"")</f>
        <v/>
      </c>
      <c r="G33" s="25"/>
      <c r="H33" s="96" t="str">
        <f>IF(患者1!AN33&lt;&gt;TRUE,患者1!H33,"")</f>
        <v/>
      </c>
      <c r="I33" s="97"/>
      <c r="J33" s="98"/>
      <c r="K33" s="99"/>
      <c r="L33" s="99"/>
      <c r="M33" s="99"/>
      <c r="N33" s="100"/>
      <c r="O33" s="98"/>
      <c r="P33" s="100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 t="b">
        <f t="shared" si="4"/>
        <v>0</v>
      </c>
      <c r="AO33" s="67" t="b">
        <f t="shared" si="5"/>
        <v>0</v>
      </c>
      <c r="AR33" s="67" t="b">
        <f t="shared" si="3"/>
        <v>0</v>
      </c>
      <c r="AU33" s="39" t="b">
        <f>患者1!AU33</f>
        <v>0</v>
      </c>
      <c r="AV33" s="39" t="b">
        <f>患者1!AV33</f>
        <v>0</v>
      </c>
      <c r="AW33" s="67" t="str">
        <f t="shared" si="6"/>
        <v/>
      </c>
      <c r="AY33" s="39"/>
      <c r="AZ33" s="39">
        <f t="shared" si="8"/>
        <v>1</v>
      </c>
      <c r="BA33" s="39">
        <f t="shared" si="8"/>
        <v>1</v>
      </c>
      <c r="BK33" s="67" t="s">
        <v>42</v>
      </c>
    </row>
    <row r="34" spans="1:63" ht="30" customHeight="1" x14ac:dyDescent="0.15">
      <c r="C34" s="65" t="s">
        <v>18</v>
      </c>
      <c r="D34" s="52">
        <f>患者1!D34</f>
        <v>0</v>
      </c>
      <c r="E34" s="52" t="s">
        <v>19</v>
      </c>
      <c r="AD34" s="39"/>
      <c r="AE34" s="39"/>
      <c r="AF34" s="39"/>
      <c r="AG34" s="39"/>
      <c r="AH34" s="39"/>
      <c r="AI34" s="39"/>
      <c r="AN34" s="39"/>
      <c r="BK34" s="67" t="s">
        <v>42</v>
      </c>
    </row>
    <row r="35" spans="1:63" ht="27.75" customHeight="1" x14ac:dyDescent="0.15">
      <c r="H35" s="53" t="s">
        <v>20</v>
      </c>
      <c r="I35" s="26">
        <f>患者1!I35</f>
        <v>0</v>
      </c>
      <c r="J35" s="54" t="s">
        <v>21</v>
      </c>
      <c r="Z35" s="101" t="str">
        <f>AF39</f>
        <v/>
      </c>
      <c r="AA35" s="101"/>
      <c r="AB35" s="101"/>
      <c r="AC35" s="101"/>
      <c r="AD35" s="39"/>
      <c r="AE35" s="39"/>
      <c r="AF35" s="39"/>
      <c r="AG35" s="39"/>
      <c r="AH35" s="39"/>
      <c r="AI35" s="39"/>
      <c r="AN35" s="39"/>
      <c r="BK35" s="67" t="s">
        <v>42</v>
      </c>
    </row>
    <row r="36" spans="1:63" x14ac:dyDescent="0.15">
      <c r="R36" s="55"/>
      <c r="Z36" s="101"/>
      <c r="AA36" s="101"/>
      <c r="AB36" s="101"/>
      <c r="AC36" s="101"/>
      <c r="AD36" s="39"/>
      <c r="AE36" s="39"/>
      <c r="AF36" s="39"/>
      <c r="AG36" s="39"/>
      <c r="AH36" s="39"/>
      <c r="AI36" s="39"/>
      <c r="AN36" s="39"/>
      <c r="BK36" s="67" t="s">
        <v>42</v>
      </c>
    </row>
    <row r="37" spans="1:63" ht="13.5" customHeight="1" x14ac:dyDescent="0.15">
      <c r="R37" s="55"/>
      <c r="Z37" s="101"/>
      <c r="AA37" s="101"/>
      <c r="AB37" s="101"/>
      <c r="AC37" s="101"/>
      <c r="AD37" s="39"/>
      <c r="AE37" s="39"/>
      <c r="AF37" s="39" t="str">
        <f>AF2&amp;CHAR(10) &amp; AF3&amp;CHAR(10) &amp; AF4&amp;CHAR(10) &amp; AF5&amp;CHAR(10) &amp; AF6&amp;CHAR(10) &amp; AF9&amp;CHAR(10) &amp; AF10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</v>
      </c>
      <c r="AG37" s="39"/>
      <c r="AH37" s="39"/>
      <c r="AI37" s="39"/>
      <c r="AN37" s="39"/>
      <c r="BK37" s="67" t="s">
        <v>42</v>
      </c>
    </row>
    <row r="38" spans="1:63" ht="13.5" customHeight="1" x14ac:dyDescent="0.15">
      <c r="R38" s="55"/>
      <c r="Z38" s="101"/>
      <c r="AA38" s="101"/>
      <c r="AB38" s="101"/>
      <c r="AC38" s="101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Y38" s="39"/>
      <c r="AZ38" s="39"/>
      <c r="BA38" s="39"/>
      <c r="BB38" s="39"/>
      <c r="BC38" s="39"/>
      <c r="BD38" s="39"/>
      <c r="BE38" s="39"/>
      <c r="BG38" s="39"/>
      <c r="BH38" s="39"/>
      <c r="BI38" s="39"/>
      <c r="BJ38" s="39"/>
      <c r="BK38" s="67" t="s">
        <v>42</v>
      </c>
    </row>
    <row r="39" spans="1:63" ht="13.5" customHeight="1" x14ac:dyDescent="0.15">
      <c r="R39" s="55"/>
      <c r="Z39" s="101"/>
      <c r="AA39" s="101"/>
      <c r="AB39" s="101"/>
      <c r="AC39" s="101"/>
      <c r="AD39" s="39"/>
      <c r="AE39" s="39"/>
      <c r="AF39" s="39" t="str">
        <f>患者1!AF39</f>
        <v/>
      </c>
      <c r="AG39" s="39" t="str">
        <f>患者1!AG39</f>
        <v/>
      </c>
      <c r="AH39" s="39" t="str">
        <f>患者1!AH39</f>
        <v/>
      </c>
      <c r="AI39" s="39" t="str">
        <f>患者1!AI39</f>
        <v/>
      </c>
      <c r="AN39" s="39"/>
      <c r="AY39" s="39"/>
      <c r="AZ39" s="39"/>
      <c r="BA39" s="39"/>
      <c r="BB39" s="39"/>
      <c r="BC39" s="39"/>
      <c r="BD39" s="39"/>
      <c r="BE39" s="39"/>
      <c r="BG39" s="39"/>
      <c r="BH39" s="39"/>
      <c r="BI39" s="39"/>
      <c r="BJ39" s="39"/>
      <c r="BK39" s="67" t="s">
        <v>42</v>
      </c>
    </row>
    <row r="40" spans="1:63" ht="13.5" customHeight="1" x14ac:dyDescent="0.15">
      <c r="R40" s="55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Y40" s="39"/>
      <c r="AZ40" s="39"/>
      <c r="BA40" s="39"/>
      <c r="BB40" s="39"/>
      <c r="BC40" s="39"/>
      <c r="BD40" s="39"/>
      <c r="BE40" s="39"/>
      <c r="BG40" s="39"/>
      <c r="BH40" s="39"/>
      <c r="BI40" s="39"/>
      <c r="BJ40" s="39"/>
      <c r="BK40" s="67" t="s">
        <v>42</v>
      </c>
    </row>
    <row r="41" spans="1:63" ht="13.5" customHeight="1" x14ac:dyDescent="0.15">
      <c r="R41" s="55"/>
      <c r="AA41" s="39"/>
      <c r="AD41" s="39"/>
      <c r="AE41" s="39"/>
      <c r="AF41" s="39" t="str">
        <f>AF12&amp;AF39</f>
        <v>※「患者氏名（同一建物居住者）」　</v>
      </c>
      <c r="AG41" s="39" t="str">
        <f t="shared" ref="AG41:AI41" si="9">AG12&amp;AG39</f>
        <v>※「診療時間（開始時刻及び終了時間）」　</v>
      </c>
      <c r="AH41" s="39" t="str">
        <f t="shared" si="9"/>
        <v>※「診療場所」　</v>
      </c>
      <c r="AI41" s="39" t="str">
        <f t="shared" si="9"/>
        <v>※「在宅訪問診療料２、往診料」　</v>
      </c>
      <c r="AN41" s="39"/>
      <c r="AY41" s="39"/>
      <c r="AZ41" s="39"/>
      <c r="BA41" s="39"/>
      <c r="BB41" s="39"/>
      <c r="BC41" s="39"/>
      <c r="BD41" s="39"/>
      <c r="BE41" s="39"/>
      <c r="BG41" s="39"/>
      <c r="BH41" s="39"/>
      <c r="BI41" s="39"/>
      <c r="BJ41" s="39"/>
      <c r="BK41" s="67" t="s">
        <v>42</v>
      </c>
    </row>
    <row r="42" spans="1:63" ht="13.5" customHeight="1" x14ac:dyDescent="0.15">
      <c r="R42" s="55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Y42" s="39"/>
      <c r="AZ42" s="39"/>
      <c r="BA42" s="39"/>
      <c r="BB42" s="39"/>
      <c r="BC42" s="39"/>
      <c r="BD42" s="39"/>
      <c r="BE42" s="39"/>
      <c r="BG42" s="39"/>
      <c r="BH42" s="39"/>
      <c r="BI42" s="39"/>
      <c r="BJ42" s="39"/>
      <c r="BK42" s="67" t="s">
        <v>42</v>
      </c>
    </row>
    <row r="43" spans="1:63" ht="13.5" customHeight="1" x14ac:dyDescent="0.15">
      <c r="R43" s="55"/>
      <c r="Z43" s="67" t="str">
        <f>"※「診療人数合計」　"&amp;D34&amp;"人　"</f>
        <v>※「診療人数合計」　0人　</v>
      </c>
      <c r="AA43" s="67" t="str">
        <f>"※「主治医氏名」　"&amp;I35&amp;"　"</f>
        <v>※「主治医氏名」　0　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Y43" s="39"/>
      <c r="AZ43" s="39"/>
      <c r="BA43" s="39"/>
      <c r="BB43" s="39"/>
      <c r="BC43" s="39"/>
      <c r="BD43" s="39"/>
      <c r="BE43" s="39"/>
      <c r="BG43" s="39"/>
      <c r="BH43" s="39"/>
      <c r="BI43" s="39"/>
      <c r="BJ43" s="39"/>
      <c r="BK43" s="67" t="s">
        <v>42</v>
      </c>
    </row>
    <row r="44" spans="1:63" ht="13.5" customHeight="1" x14ac:dyDescent="0.15">
      <c r="R44" s="55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Y44" s="39"/>
      <c r="AZ44" s="39"/>
      <c r="BA44" s="39"/>
      <c r="BB44" s="39"/>
      <c r="BC44" s="39"/>
      <c r="BD44" s="39"/>
      <c r="BE44" s="39"/>
      <c r="BG44" s="39"/>
      <c r="BH44" s="39"/>
      <c r="BI44" s="39"/>
      <c r="BJ44" s="39"/>
      <c r="BK44" s="67" t="s">
        <v>42</v>
      </c>
    </row>
    <row r="45" spans="1:63" ht="13.5" customHeight="1" x14ac:dyDescent="0.15">
      <c r="R45" s="55"/>
      <c r="Z45" s="67" t="str">
        <f>Z43&amp;CHAR(10) &amp; AA43</f>
        <v>※「診療人数合計」　0人　
※「主治医氏名」　0　</v>
      </c>
      <c r="AA45" s="39"/>
      <c r="AB45" s="39"/>
      <c r="AC45" s="39"/>
      <c r="AD45" s="39"/>
      <c r="AE45" s="39"/>
      <c r="AF45" s="39" t="str">
        <f>DBCS(Z45)</f>
        <v>※「診療人数合計」　０人　
※「主治医氏名」　０　</v>
      </c>
      <c r="AG45" s="39"/>
      <c r="AH45" s="39"/>
      <c r="AI45" s="39"/>
      <c r="AJ45" s="39"/>
      <c r="AK45" s="39"/>
      <c r="AL45" s="39"/>
      <c r="AM45" s="39"/>
      <c r="AN45" s="39"/>
      <c r="AY45" s="39"/>
      <c r="AZ45" s="39"/>
      <c r="BA45" s="39"/>
      <c r="BB45" s="39"/>
      <c r="BC45" s="39"/>
      <c r="BD45" s="39"/>
      <c r="BE45" s="39"/>
      <c r="BG45" s="39"/>
      <c r="BH45" s="39"/>
      <c r="BI45" s="39"/>
      <c r="BJ45" s="39"/>
      <c r="BK45" s="67" t="s">
        <v>42</v>
      </c>
    </row>
    <row r="46" spans="1:63" ht="13.5" customHeight="1" x14ac:dyDescent="0.15">
      <c r="R46" s="55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Y46" s="39"/>
      <c r="AZ46" s="39"/>
      <c r="BA46" s="39"/>
      <c r="BB46" s="39"/>
      <c r="BC46" s="39"/>
      <c r="BD46" s="39"/>
      <c r="BE46" s="39"/>
      <c r="BG46" s="39"/>
      <c r="BH46" s="39"/>
      <c r="BI46" s="39"/>
      <c r="BJ46" s="39"/>
      <c r="BK46" s="67" t="s">
        <v>42</v>
      </c>
    </row>
    <row r="47" spans="1:63" ht="13.5" customHeight="1" x14ac:dyDescent="0.15">
      <c r="R47" s="55"/>
      <c r="Z47" s="39"/>
      <c r="AA47" s="39"/>
      <c r="AB47" s="39"/>
      <c r="AC47" s="39"/>
      <c r="AD47" s="39"/>
      <c r="AE47" s="39"/>
      <c r="AF47" s="39" t="str">
        <f>AF37&amp;CHAR(10) &amp;AF41&amp;CHAR(10) &amp;AG41&amp;CHAR(10) &amp;AH41&amp;CHAR(10) &amp;AI41&amp;CHAR(10) &amp;AF45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AG47" s="39"/>
      <c r="AH47" s="39"/>
      <c r="AI47" s="39"/>
      <c r="AJ47" s="39"/>
      <c r="AK47" s="39"/>
      <c r="AL47" s="39"/>
      <c r="AM47" s="39"/>
      <c r="AN47" s="39"/>
      <c r="AY47" s="39"/>
      <c r="AZ47" s="39"/>
      <c r="BA47" s="39"/>
      <c r="BB47" s="39"/>
      <c r="BC47" s="39"/>
      <c r="BD47" s="39"/>
      <c r="BE47" s="39"/>
      <c r="BG47" s="39"/>
      <c r="BH47" s="39"/>
      <c r="BI47" s="39"/>
      <c r="BJ47" s="39"/>
      <c r="BK47" s="67" t="s">
        <v>42</v>
      </c>
    </row>
    <row r="48" spans="1:63" ht="13.5" customHeight="1" x14ac:dyDescent="0.15">
      <c r="R48" s="55"/>
      <c r="AY48" s="39"/>
      <c r="AZ48" s="39"/>
      <c r="BA48" s="39"/>
      <c r="BB48" s="39"/>
      <c r="BC48" s="39"/>
      <c r="BD48" s="39"/>
      <c r="BE48" s="39"/>
      <c r="BG48" s="39"/>
      <c r="BH48" s="39"/>
      <c r="BI48" s="39"/>
      <c r="BJ48" s="39"/>
      <c r="BK48" s="39"/>
    </row>
    <row r="49" spans="18:63" ht="13.5" customHeight="1" x14ac:dyDescent="0.15">
      <c r="R49" s="55"/>
      <c r="AY49" s="39"/>
      <c r="AZ49" s="39"/>
      <c r="BA49" s="39"/>
      <c r="BB49" s="39"/>
      <c r="BC49" s="39"/>
      <c r="BD49" s="39"/>
      <c r="BE49" s="39"/>
      <c r="BG49" s="39"/>
      <c r="BH49" s="39"/>
      <c r="BI49" s="39"/>
      <c r="BJ49" s="39"/>
      <c r="BK49" s="39"/>
    </row>
    <row r="50" spans="18:63" ht="13.5" customHeight="1" x14ac:dyDescent="0.15">
      <c r="R50" s="55"/>
      <c r="AY50" s="39"/>
      <c r="AZ50" s="39"/>
      <c r="BA50" s="39"/>
      <c r="BB50" s="39"/>
      <c r="BC50" s="39"/>
      <c r="BD50" s="39"/>
      <c r="BE50" s="39"/>
      <c r="BG50" s="39"/>
      <c r="BH50" s="39"/>
      <c r="BI50" s="39"/>
      <c r="BJ50" s="39"/>
      <c r="BK50" s="39"/>
    </row>
    <row r="51" spans="18:63" x14ac:dyDescent="0.15">
      <c r="R51" s="55"/>
    </row>
    <row r="52" spans="18:63" x14ac:dyDescent="0.15">
      <c r="R52" s="55"/>
    </row>
    <row r="53" spans="18:63" x14ac:dyDescent="0.15">
      <c r="R53" s="55"/>
    </row>
    <row r="54" spans="18:63" x14ac:dyDescent="0.15">
      <c r="R54" s="55"/>
    </row>
    <row r="55" spans="18:63" x14ac:dyDescent="0.15">
      <c r="R55" s="55"/>
    </row>
    <row r="56" spans="18:63" x14ac:dyDescent="0.15">
      <c r="R56" s="55"/>
    </row>
    <row r="57" spans="18:63" x14ac:dyDescent="0.15">
      <c r="R57" s="55"/>
    </row>
    <row r="58" spans="18:63" x14ac:dyDescent="0.15">
      <c r="R58" s="55"/>
    </row>
  </sheetData>
  <sheetProtection sheet="1" objects="1" scenarios="1"/>
  <mergeCells count="76">
    <mergeCell ref="H33:I33"/>
    <mergeCell ref="J33:N33"/>
    <mergeCell ref="O33:P33"/>
    <mergeCell ref="Z35:AC39"/>
    <mergeCell ref="H31:I31"/>
    <mergeCell ref="J31:N31"/>
    <mergeCell ref="O31:P31"/>
    <mergeCell ref="H32:I32"/>
    <mergeCell ref="J32:N32"/>
    <mergeCell ref="O32:P32"/>
    <mergeCell ref="H29:I29"/>
    <mergeCell ref="J29:N29"/>
    <mergeCell ref="O29:P29"/>
    <mergeCell ref="H30:I30"/>
    <mergeCell ref="J30:N30"/>
    <mergeCell ref="O30:P30"/>
    <mergeCell ref="H27:I27"/>
    <mergeCell ref="J27:N27"/>
    <mergeCell ref="O27:P27"/>
    <mergeCell ref="H28:I28"/>
    <mergeCell ref="J28:N28"/>
    <mergeCell ref="O28:P28"/>
    <mergeCell ref="H25:I25"/>
    <mergeCell ref="J25:N25"/>
    <mergeCell ref="O25:P25"/>
    <mergeCell ref="H26:I26"/>
    <mergeCell ref="J26:N26"/>
    <mergeCell ref="O26:P26"/>
    <mergeCell ref="H23:I23"/>
    <mergeCell ref="J23:N23"/>
    <mergeCell ref="O23:P23"/>
    <mergeCell ref="H24:I24"/>
    <mergeCell ref="J24:N24"/>
    <mergeCell ref="O24:P24"/>
    <mergeCell ref="H21:I21"/>
    <mergeCell ref="J21:N21"/>
    <mergeCell ref="O21:P21"/>
    <mergeCell ref="H22:I22"/>
    <mergeCell ref="J22:N22"/>
    <mergeCell ref="O22:P22"/>
    <mergeCell ref="H19:I19"/>
    <mergeCell ref="J19:N19"/>
    <mergeCell ref="O19:P19"/>
    <mergeCell ref="H20:I20"/>
    <mergeCell ref="J20:N20"/>
    <mergeCell ref="O20:P20"/>
    <mergeCell ref="H17:I17"/>
    <mergeCell ref="J17:N17"/>
    <mergeCell ref="O17:P17"/>
    <mergeCell ref="H18:I18"/>
    <mergeCell ref="J18:N18"/>
    <mergeCell ref="O18:P18"/>
    <mergeCell ref="H15:I15"/>
    <mergeCell ref="J15:N15"/>
    <mergeCell ref="O15:P15"/>
    <mergeCell ref="H16:I16"/>
    <mergeCell ref="J16:N16"/>
    <mergeCell ref="O16:P16"/>
    <mergeCell ref="H12:I13"/>
    <mergeCell ref="J12:N12"/>
    <mergeCell ref="O12:P13"/>
    <mergeCell ref="D13:F13"/>
    <mergeCell ref="J13:N13"/>
    <mergeCell ref="H14:I14"/>
    <mergeCell ref="J14:N14"/>
    <mergeCell ref="O14:P14"/>
    <mergeCell ref="C2:P2"/>
    <mergeCell ref="D3:H3"/>
    <mergeCell ref="R3:R19"/>
    <mergeCell ref="E4:G4"/>
    <mergeCell ref="I4:P4"/>
    <mergeCell ref="E5:P5"/>
    <mergeCell ref="D6:P6"/>
    <mergeCell ref="C9:P9"/>
    <mergeCell ref="C12:C13"/>
    <mergeCell ref="D12:F1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Check Box 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2" r:id="rId5" name="Check Box 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13</xdr:row>
                    <xdr:rowOff>38100</xdr:rowOff>
                  </from>
                  <to>
                    <xdr:col>15</xdr:col>
                    <xdr:colOff>95250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3" r:id="rId6" name="Option Button 3">
              <controlPr defaultSize="0" autoFill="0" autoLine="0" autoPict="0">
                <anchor moveWithCells="1">
                  <from>
                    <xdr:col>4</xdr:col>
                    <xdr:colOff>85725</xdr:colOff>
                    <xdr:row>3</xdr:row>
                    <xdr:rowOff>66675</xdr:rowOff>
                  </from>
                  <to>
                    <xdr:col>7</xdr:col>
                    <xdr:colOff>9525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4" r:id="rId7" name="Option Button 4">
              <controlPr defaultSize="0" autoFill="0" autoLine="0" autoPict="0">
                <anchor moveWithCells="1">
                  <from>
                    <xdr:col>5</xdr:col>
                    <xdr:colOff>352425</xdr:colOff>
                    <xdr:row>3</xdr:row>
                    <xdr:rowOff>66675</xdr:rowOff>
                  </from>
                  <to>
                    <xdr:col>7</xdr:col>
                    <xdr:colOff>523875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5" r:id="rId8" name="Option Button 5">
              <controlPr defaultSize="0" autoFill="0" autoLine="0" autoPict="0">
                <anchor moveWithCells="1">
                  <from>
                    <xdr:col>7</xdr:col>
                    <xdr:colOff>714375</xdr:colOff>
                    <xdr:row>3</xdr:row>
                    <xdr:rowOff>66675</xdr:rowOff>
                  </from>
                  <to>
                    <xdr:col>8</xdr:col>
                    <xdr:colOff>695325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6" r:id="rId9" name="Option Button 6">
              <controlPr defaultSize="0" autoFill="0" autoLine="0" autoPict="0">
                <anchor moveWithCells="1">
                  <from>
                    <xdr:col>8</xdr:col>
                    <xdr:colOff>371475</xdr:colOff>
                    <xdr:row>3</xdr:row>
                    <xdr:rowOff>66675</xdr:rowOff>
                  </from>
                  <to>
                    <xdr:col>8</xdr:col>
                    <xdr:colOff>1209675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7" r:id="rId10" name="Option Button 7">
              <controlPr defaultSize="0" autoFill="0" autoLine="0" autoPict="0">
                <anchor moveWithCells="1">
                  <from>
                    <xdr:col>8</xdr:col>
                    <xdr:colOff>885825</xdr:colOff>
                    <xdr:row>3</xdr:row>
                    <xdr:rowOff>66675</xdr:rowOff>
                  </from>
                  <to>
                    <xdr:col>8</xdr:col>
                    <xdr:colOff>1724025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8" r:id="rId11" name="Option Button 8">
              <controlPr defaultSize="0" autoFill="0" autoLine="0" autoPict="0">
                <anchor moveWithCells="1">
                  <from>
                    <xdr:col>8</xdr:col>
                    <xdr:colOff>1400175</xdr:colOff>
                    <xdr:row>3</xdr:row>
                    <xdr:rowOff>66675</xdr:rowOff>
                  </from>
                  <to>
                    <xdr:col>9</xdr:col>
                    <xdr:colOff>114300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9" r:id="rId12" name="Option Button 9">
              <controlPr defaultSize="0" autoFill="0" autoLine="0" autoPict="0">
                <anchor moveWithCells="1">
                  <from>
                    <xdr:col>8</xdr:col>
                    <xdr:colOff>1914525</xdr:colOff>
                    <xdr:row>3</xdr:row>
                    <xdr:rowOff>66675</xdr:rowOff>
                  </from>
                  <to>
                    <xdr:col>11</xdr:col>
                    <xdr:colOff>142875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0" r:id="rId13" name="Option Button 10">
              <controlPr defaultSize="0" autoFill="0" autoLine="0" autoPict="0">
                <anchor moveWithCells="1">
                  <from>
                    <xdr:col>10</xdr:col>
                    <xdr:colOff>57150</xdr:colOff>
                    <xdr:row>3</xdr:row>
                    <xdr:rowOff>66675</xdr:rowOff>
                  </from>
                  <to>
                    <xdr:col>13</xdr:col>
                    <xdr:colOff>152400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1" r:id="rId14" name="Group Box 11">
              <controlPr defaultSize="0" autoFill="0" autoPict="0">
                <anchor moveWithCells="1">
                  <from>
                    <xdr:col>2</xdr:col>
                    <xdr:colOff>1000125</xdr:colOff>
                    <xdr:row>2</xdr:row>
                    <xdr:rowOff>266700</xdr:rowOff>
                  </from>
                  <to>
                    <xdr:col>15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2" r:id="rId15" name="Option Button 12">
              <controlPr defaultSize="0" autoFill="0" autoLine="0" autoPict="0">
                <anchor moveWithCells="1">
                  <from>
                    <xdr:col>4</xdr:col>
                    <xdr:colOff>76200</xdr:colOff>
                    <xdr:row>4</xdr:row>
                    <xdr:rowOff>76200</xdr:rowOff>
                  </from>
                  <to>
                    <xdr:col>7</xdr:col>
                    <xdr:colOff>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3" r:id="rId16" name="Option Button 13">
              <controlPr defaultSize="0" autoFill="0" autoLine="0" autoPict="0">
                <anchor moveWithCells="1">
                  <from>
                    <xdr:col>5</xdr:col>
                    <xdr:colOff>342900</xdr:colOff>
                    <xdr:row>4</xdr:row>
                    <xdr:rowOff>76200</xdr:rowOff>
                  </from>
                  <to>
                    <xdr:col>7</xdr:col>
                    <xdr:colOff>514350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4" r:id="rId17" name="Option Button 14">
              <controlPr defaultSize="0" autoFill="0" autoLine="0" autoPict="0">
                <anchor moveWithCells="1">
                  <from>
                    <xdr:col>7</xdr:col>
                    <xdr:colOff>190500</xdr:colOff>
                    <xdr:row>4</xdr:row>
                    <xdr:rowOff>76200</xdr:rowOff>
                  </from>
                  <to>
                    <xdr:col>8</xdr:col>
                    <xdr:colOff>171450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5" r:id="rId18" name="Option Button 15">
              <controlPr defaultSize="0" autoFill="0" autoLine="0" autoPict="0">
                <anchor moveWithCells="1">
                  <from>
                    <xdr:col>7</xdr:col>
                    <xdr:colOff>704850</xdr:colOff>
                    <xdr:row>4</xdr:row>
                    <xdr:rowOff>76200</xdr:rowOff>
                  </from>
                  <to>
                    <xdr:col>8</xdr:col>
                    <xdr:colOff>685800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6" r:id="rId19" name="Option Button 16">
              <controlPr defaultSize="0" autoFill="0" autoLine="0" autoPict="0">
                <anchor moveWithCells="1">
                  <from>
                    <xdr:col>8</xdr:col>
                    <xdr:colOff>361950</xdr:colOff>
                    <xdr:row>4</xdr:row>
                    <xdr:rowOff>76200</xdr:rowOff>
                  </from>
                  <to>
                    <xdr:col>8</xdr:col>
                    <xdr:colOff>1200150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7" r:id="rId20" name="Option Button 17">
              <controlPr defaultSize="0" autoFill="0" autoLine="0" autoPict="0">
                <anchor moveWithCells="1">
                  <from>
                    <xdr:col>8</xdr:col>
                    <xdr:colOff>876300</xdr:colOff>
                    <xdr:row>4</xdr:row>
                    <xdr:rowOff>76200</xdr:rowOff>
                  </from>
                  <to>
                    <xdr:col>8</xdr:col>
                    <xdr:colOff>1714500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8" r:id="rId21" name="Option Button 18">
              <controlPr defaultSize="0" autoFill="0" autoLine="0" autoPict="0">
                <anchor moveWithCells="1">
                  <from>
                    <xdr:col>8</xdr:col>
                    <xdr:colOff>1390650</xdr:colOff>
                    <xdr:row>4</xdr:row>
                    <xdr:rowOff>76200</xdr:rowOff>
                  </from>
                  <to>
                    <xdr:col>9</xdr:col>
                    <xdr:colOff>104775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9" r:id="rId22" name="Option Button 19">
              <controlPr defaultSize="0" autoFill="0" autoLine="0" autoPict="0">
                <anchor moveWithCells="1">
                  <from>
                    <xdr:col>8</xdr:col>
                    <xdr:colOff>1905000</xdr:colOff>
                    <xdr:row>4</xdr:row>
                    <xdr:rowOff>76200</xdr:rowOff>
                  </from>
                  <to>
                    <xdr:col>11</xdr:col>
                    <xdr:colOff>133350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0" r:id="rId23" name="Option Button 20">
              <controlPr defaultSize="0" autoFill="0" autoLine="0" autoPict="0">
                <anchor moveWithCells="1">
                  <from>
                    <xdr:col>10</xdr:col>
                    <xdr:colOff>57150</xdr:colOff>
                    <xdr:row>4</xdr:row>
                    <xdr:rowOff>76200</xdr:rowOff>
                  </from>
                  <to>
                    <xdr:col>13</xdr:col>
                    <xdr:colOff>152400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1" r:id="rId24" name="Group Box 21">
              <controlPr defaultSize="0" autoFill="0" autoPict="0">
                <anchor moveWithCells="1">
                  <from>
                    <xdr:col>3</xdr:col>
                    <xdr:colOff>438150</xdr:colOff>
                    <xdr:row>4</xdr:row>
                    <xdr:rowOff>57150</xdr:rowOff>
                  </from>
                  <to>
                    <xdr:col>15</xdr:col>
                    <xdr:colOff>228600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2" r:id="rId25" name="Option Button 22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76200</xdr:rowOff>
                  </from>
                  <to>
                    <xdr:col>15</xdr:col>
                    <xdr:colOff>180975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3" r:id="rId26" name="Check Box 2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14</xdr:row>
                    <xdr:rowOff>28575</xdr:rowOff>
                  </from>
                  <to>
                    <xdr:col>12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4" r:id="rId27" name="Check Box 2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14</xdr:row>
                    <xdr:rowOff>38100</xdr:rowOff>
                  </from>
                  <to>
                    <xdr:col>15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5" r:id="rId28" name="Check Box 2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15</xdr:row>
                    <xdr:rowOff>28575</xdr:rowOff>
                  </from>
                  <to>
                    <xdr:col>12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6" r:id="rId29" name="Check Box 2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15</xdr:row>
                    <xdr:rowOff>38100</xdr:rowOff>
                  </from>
                  <to>
                    <xdr:col>15</xdr:col>
                    <xdr:colOff>95250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7" r:id="rId30" name="Check Box 2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16</xdr:row>
                    <xdr:rowOff>28575</xdr:rowOff>
                  </from>
                  <to>
                    <xdr:col>12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8" r:id="rId31" name="Check Box 2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16</xdr:row>
                    <xdr:rowOff>38100</xdr:rowOff>
                  </from>
                  <to>
                    <xdr:col>15</xdr:col>
                    <xdr:colOff>95250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9" r:id="rId32" name="Check Box 2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17</xdr:row>
                    <xdr:rowOff>28575</xdr:rowOff>
                  </from>
                  <to>
                    <xdr:col>12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0" r:id="rId33" name="Check Box 3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17</xdr:row>
                    <xdr:rowOff>38100</xdr:rowOff>
                  </from>
                  <to>
                    <xdr:col>15</xdr:col>
                    <xdr:colOff>95250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1" r:id="rId34" name="Check Box 3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18</xdr:row>
                    <xdr:rowOff>28575</xdr:rowOff>
                  </from>
                  <to>
                    <xdr:col>12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2" r:id="rId35" name="Check Box 3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18</xdr:row>
                    <xdr:rowOff>38100</xdr:rowOff>
                  </from>
                  <to>
                    <xdr:col>15</xdr:col>
                    <xdr:colOff>95250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3" r:id="rId36" name="Check Box 3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19</xdr:row>
                    <xdr:rowOff>28575</xdr:rowOff>
                  </from>
                  <to>
                    <xdr:col>12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4" r:id="rId37" name="Check Box 3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19</xdr:row>
                    <xdr:rowOff>38100</xdr:rowOff>
                  </from>
                  <to>
                    <xdr:col>15</xdr:col>
                    <xdr:colOff>95250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5" r:id="rId38" name="Check Box 3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20</xdr:row>
                    <xdr:rowOff>28575</xdr:rowOff>
                  </from>
                  <to>
                    <xdr:col>12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6" r:id="rId39" name="Check Box 3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20</xdr:row>
                    <xdr:rowOff>38100</xdr:rowOff>
                  </from>
                  <to>
                    <xdr:col>15</xdr:col>
                    <xdr:colOff>95250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7" r:id="rId40" name="Check Box 3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21</xdr:row>
                    <xdr:rowOff>28575</xdr:rowOff>
                  </from>
                  <to>
                    <xdr:col>12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8" r:id="rId41" name="Check Box 3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21</xdr:row>
                    <xdr:rowOff>38100</xdr:rowOff>
                  </from>
                  <to>
                    <xdr:col>15</xdr:col>
                    <xdr:colOff>95250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9" r:id="rId42" name="Check Box 3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22</xdr:row>
                    <xdr:rowOff>28575</xdr:rowOff>
                  </from>
                  <to>
                    <xdr:col>12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0" r:id="rId43" name="Check Box 4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22</xdr:row>
                    <xdr:rowOff>38100</xdr:rowOff>
                  </from>
                  <to>
                    <xdr:col>15</xdr:col>
                    <xdr:colOff>95250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1" r:id="rId44" name="Check Box 4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23</xdr:row>
                    <xdr:rowOff>28575</xdr:rowOff>
                  </from>
                  <to>
                    <xdr:col>12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2" r:id="rId45" name="Check Box 4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23</xdr:row>
                    <xdr:rowOff>38100</xdr:rowOff>
                  </from>
                  <to>
                    <xdr:col>15</xdr:col>
                    <xdr:colOff>95250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3" r:id="rId46" name="Check Box 4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24</xdr:row>
                    <xdr:rowOff>28575</xdr:rowOff>
                  </from>
                  <to>
                    <xdr:col>12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4" r:id="rId47" name="Check Box 4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24</xdr:row>
                    <xdr:rowOff>38100</xdr:rowOff>
                  </from>
                  <to>
                    <xdr:col>15</xdr:col>
                    <xdr:colOff>95250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5" r:id="rId48" name="Check Box 4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25</xdr:row>
                    <xdr:rowOff>28575</xdr:rowOff>
                  </from>
                  <to>
                    <xdr:col>12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6" r:id="rId49" name="Check Box 4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25</xdr:row>
                    <xdr:rowOff>38100</xdr:rowOff>
                  </from>
                  <to>
                    <xdr:col>15</xdr:col>
                    <xdr:colOff>95250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7" r:id="rId50" name="Check Box 4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26</xdr:row>
                    <xdr:rowOff>28575</xdr:rowOff>
                  </from>
                  <to>
                    <xdr:col>12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8" r:id="rId51" name="Check Box 4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26</xdr:row>
                    <xdr:rowOff>38100</xdr:rowOff>
                  </from>
                  <to>
                    <xdr:col>15</xdr:col>
                    <xdr:colOff>95250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9" r:id="rId52" name="Check Box 4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27</xdr:row>
                    <xdr:rowOff>28575</xdr:rowOff>
                  </from>
                  <to>
                    <xdr:col>12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0" r:id="rId53" name="Check Box 5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27</xdr:row>
                    <xdr:rowOff>38100</xdr:rowOff>
                  </from>
                  <to>
                    <xdr:col>15</xdr:col>
                    <xdr:colOff>95250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1" r:id="rId54" name="Check Box 5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28</xdr:row>
                    <xdr:rowOff>28575</xdr:rowOff>
                  </from>
                  <to>
                    <xdr:col>12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2" r:id="rId55" name="Check Box 5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28</xdr:row>
                    <xdr:rowOff>38100</xdr:rowOff>
                  </from>
                  <to>
                    <xdr:col>15</xdr:col>
                    <xdr:colOff>95250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3" r:id="rId56" name="Check Box 5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29</xdr:row>
                    <xdr:rowOff>28575</xdr:rowOff>
                  </from>
                  <to>
                    <xdr:col>12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4" r:id="rId57" name="Check Box 5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29</xdr:row>
                    <xdr:rowOff>38100</xdr:rowOff>
                  </from>
                  <to>
                    <xdr:col>15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5" r:id="rId58" name="Check Box 5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30</xdr:row>
                    <xdr:rowOff>28575</xdr:rowOff>
                  </from>
                  <to>
                    <xdr:col>12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6" r:id="rId59" name="Check Box 5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30</xdr:row>
                    <xdr:rowOff>38100</xdr:rowOff>
                  </from>
                  <to>
                    <xdr:col>15</xdr:col>
                    <xdr:colOff>95250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7" r:id="rId60" name="Check Box 5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31</xdr:row>
                    <xdr:rowOff>28575</xdr:rowOff>
                  </from>
                  <to>
                    <xdr:col>12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8" r:id="rId61" name="Check Box 5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31</xdr:row>
                    <xdr:rowOff>38100</xdr:rowOff>
                  </from>
                  <to>
                    <xdr:col>15</xdr:col>
                    <xdr:colOff>95250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9" r:id="rId62" name="Check Box 5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32</xdr:row>
                    <xdr:rowOff>28575</xdr:rowOff>
                  </from>
                  <to>
                    <xdr:col>12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00" r:id="rId63" name="Check Box 6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32</xdr:row>
                    <xdr:rowOff>38100</xdr:rowOff>
                  </from>
                  <to>
                    <xdr:col>15</xdr:col>
                    <xdr:colOff>95250</xdr:colOff>
                    <xdr:row>32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58"/>
  <sheetViews>
    <sheetView zoomScaleNormal="100" workbookViewId="0">
      <selection activeCell="D3" sqref="D3:H3"/>
    </sheetView>
  </sheetViews>
  <sheetFormatPr defaultRowHeight="13.5" x14ac:dyDescent="0.15"/>
  <cols>
    <col min="1" max="1" width="4.25" style="58" customWidth="1"/>
    <col min="2" max="2" width="2.375" style="63" customWidth="1"/>
    <col min="3" max="3" width="14.625" style="63" customWidth="1"/>
    <col min="4" max="4" width="7.75" style="63" customWidth="1"/>
    <col min="5" max="5" width="3.25" style="63" customWidth="1"/>
    <col min="6" max="6" width="7.75" style="63" customWidth="1"/>
    <col min="7" max="7" width="1" style="63" customWidth="1"/>
    <col min="8" max="8" width="11.25" style="63" customWidth="1"/>
    <col min="9" max="9" width="27.875" style="63" customWidth="1"/>
    <col min="10" max="10" width="3.125" style="63" customWidth="1"/>
    <col min="11" max="16" width="3.25" style="63" customWidth="1"/>
    <col min="17" max="17" width="3.75" style="63" customWidth="1"/>
    <col min="18" max="18" width="47.625" style="63" customWidth="1"/>
    <col min="19" max="19" width="2.375" style="63" customWidth="1"/>
    <col min="20" max="25" width="1.25" style="63" customWidth="1"/>
    <col min="26" max="62" width="1.25" style="67" customWidth="1"/>
    <col min="63" max="63" width="6.75" style="67" customWidth="1"/>
    <col min="64" max="68" width="6.75" style="63" customWidth="1"/>
    <col min="69" max="16384" width="9" style="63"/>
  </cols>
  <sheetData>
    <row r="1" spans="1:68" x14ac:dyDescent="0.15">
      <c r="B1" s="40" t="s">
        <v>0</v>
      </c>
      <c r="AU1" s="67" t="b">
        <v>1</v>
      </c>
    </row>
    <row r="2" spans="1:68" ht="28.5" customHeight="1" x14ac:dyDescent="0.15">
      <c r="C2" s="102" t="s">
        <v>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R2" s="42" t="s">
        <v>30</v>
      </c>
      <c r="Z2" s="67" t="s">
        <v>45</v>
      </c>
      <c r="AD2" s="39"/>
      <c r="AE2" s="39"/>
      <c r="AF2" s="39" t="str">
        <f>DBCS(Z2)</f>
        <v>※「訪問診療に関する記録書」</v>
      </c>
      <c r="AG2" s="39"/>
      <c r="AH2" s="39"/>
      <c r="AI2" s="39"/>
      <c r="AN2" s="39"/>
      <c r="BB2" s="67" t="s">
        <v>38</v>
      </c>
      <c r="BK2" s="67" t="s">
        <v>42</v>
      </c>
    </row>
    <row r="3" spans="1:68" ht="25.5" customHeight="1" x14ac:dyDescent="0.15">
      <c r="C3" s="64" t="s">
        <v>2</v>
      </c>
      <c r="D3" s="73"/>
      <c r="E3" s="73"/>
      <c r="F3" s="73"/>
      <c r="G3" s="73"/>
      <c r="H3" s="73"/>
      <c r="I3" s="64" t="s">
        <v>24</v>
      </c>
      <c r="J3" s="64"/>
      <c r="K3" s="64"/>
      <c r="L3" s="64"/>
      <c r="M3" s="64"/>
      <c r="N3" s="64"/>
      <c r="O3" s="64"/>
      <c r="R3" s="110" t="str">
        <f>S20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Z3" s="67" t="str">
        <f>"※「患者氏名」　"&amp;D3</f>
        <v>※「患者氏名」　</v>
      </c>
      <c r="AD3" s="39"/>
      <c r="AE3" s="39"/>
      <c r="AF3" s="39" t="str">
        <f t="shared" ref="AF3:AF6" si="0">DBCS(Z3)</f>
        <v>※「患者氏名」　</v>
      </c>
      <c r="AG3" s="39"/>
      <c r="AH3" s="39"/>
      <c r="AI3" s="39"/>
      <c r="AN3" s="39"/>
      <c r="AY3" s="39"/>
      <c r="AZ3" s="39"/>
      <c r="BB3" s="39" t="s">
        <v>38</v>
      </c>
      <c r="BK3" s="67" t="s">
        <v>42</v>
      </c>
    </row>
    <row r="4" spans="1:68" ht="25.5" customHeight="1" x14ac:dyDescent="0.15">
      <c r="C4" s="64" t="s">
        <v>3</v>
      </c>
      <c r="D4" s="44" t="s">
        <v>5</v>
      </c>
      <c r="E4" s="113"/>
      <c r="F4" s="113"/>
      <c r="G4" s="113"/>
      <c r="H4" s="45" t="s">
        <v>22</v>
      </c>
      <c r="I4" s="114"/>
      <c r="J4" s="114"/>
      <c r="K4" s="114"/>
      <c r="L4" s="114"/>
      <c r="M4" s="114"/>
      <c r="N4" s="114"/>
      <c r="O4" s="114"/>
      <c r="P4" s="114"/>
      <c r="R4" s="111"/>
      <c r="Z4" s="67" t="str">
        <f>"※「要介護度」　"&amp;AA4</f>
        <v>※「要介護度」　該当なし</v>
      </c>
      <c r="AA4" s="67" t="str">
        <f>AC4</f>
        <v>該当なし</v>
      </c>
      <c r="AB4" s="37">
        <v>8</v>
      </c>
      <c r="AC4" s="67" t="str">
        <f>CHOOSE(AB4,"要支援１","要支援２","要介護１","要介護２","要介護３","要介護４","要介護５","該当なし")</f>
        <v>該当なし</v>
      </c>
      <c r="AD4" s="39"/>
      <c r="AE4" s="39"/>
      <c r="AF4" s="39" t="str">
        <f t="shared" si="0"/>
        <v>※「要介護度」　該当なし</v>
      </c>
      <c r="AG4" s="39"/>
      <c r="AH4" s="39"/>
      <c r="AI4" s="39"/>
      <c r="AN4" s="39"/>
      <c r="AY4" s="39"/>
      <c r="AZ4" s="39"/>
      <c r="BA4" s="39"/>
      <c r="BB4" s="39" t="s">
        <v>38</v>
      </c>
      <c r="BK4" s="67" t="s">
        <v>42</v>
      </c>
    </row>
    <row r="5" spans="1:68" ht="25.5" customHeight="1" x14ac:dyDescent="0.15">
      <c r="C5" s="64" t="s">
        <v>4</v>
      </c>
      <c r="D5" s="6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R5" s="111"/>
      <c r="Z5" s="67" t="str">
        <f>"※「認知症の日常生活自立度」　"&amp;AA5</f>
        <v>※「認知症の日常生活自立度」　該当なし</v>
      </c>
      <c r="AA5" s="39" t="str">
        <f>AC5</f>
        <v>該当なし</v>
      </c>
      <c r="AB5" s="37">
        <v>10</v>
      </c>
      <c r="AC5" s="67" t="str">
        <f>CHOOSE(AB5,"I","II","IIa","IIb","III","IIIa","IIIb","IV","M","該当なし")</f>
        <v>該当なし</v>
      </c>
      <c r="AD5" s="39"/>
      <c r="AE5" s="39"/>
      <c r="AF5" s="39" t="str">
        <f t="shared" si="0"/>
        <v>※「認知症の日常生活自立度」　該当なし</v>
      </c>
      <c r="AG5" s="39"/>
      <c r="AH5" s="39"/>
      <c r="AI5" s="39"/>
      <c r="AN5" s="39"/>
      <c r="AY5" s="39"/>
      <c r="AZ5" s="39"/>
      <c r="BA5" s="39"/>
      <c r="BB5" s="39" t="s">
        <v>38</v>
      </c>
      <c r="BK5" s="67" t="s">
        <v>42</v>
      </c>
    </row>
    <row r="6" spans="1:68" ht="25.5" customHeight="1" x14ac:dyDescent="0.15">
      <c r="C6" s="64" t="s">
        <v>23</v>
      </c>
      <c r="D6" s="73">
        <f>患者1!D6</f>
        <v>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111"/>
      <c r="Z6" s="67" t="str">
        <f>"※「患者住所」　"&amp;D6</f>
        <v>※「患者住所」　0</v>
      </c>
      <c r="AD6" s="39"/>
      <c r="AE6" s="39"/>
      <c r="AF6" s="39" t="str">
        <f t="shared" si="0"/>
        <v>※「患者住所」　０</v>
      </c>
      <c r="AG6" s="39"/>
      <c r="AH6" s="39"/>
      <c r="AI6" s="39"/>
      <c r="AN6" s="39" t="b">
        <f>ISBLANK(D6)</f>
        <v>0</v>
      </c>
      <c r="AT6" s="67" t="str">
        <f>IF(AT5=TRUE,"２","")</f>
        <v/>
      </c>
      <c r="AU6" s="67" t="str">
        <f>IF(AU5=TRUE,"２ａ","")</f>
        <v/>
      </c>
      <c r="AV6" s="67" t="str">
        <f>IF(AV5=TRUE,"２ｂ","")</f>
        <v/>
      </c>
      <c r="AW6" s="67" t="str">
        <f>IF(AW5=TRUE,"３","")</f>
        <v/>
      </c>
      <c r="AX6" s="67" t="str">
        <f>IF(AX5=TRUE,"３ａ","")</f>
        <v/>
      </c>
      <c r="AY6" s="67" t="str">
        <f>IF(AY5=TRUE,"３ｂ","")</f>
        <v/>
      </c>
      <c r="AZ6" s="67" t="str">
        <f>IF(AZ5=TRUE,"４","")</f>
        <v/>
      </c>
      <c r="BA6" s="67" t="str">
        <f>IF(BA5=TRUE,"Ｍ","")</f>
        <v/>
      </c>
      <c r="BB6" s="39" t="s">
        <v>38</v>
      </c>
      <c r="BK6" s="67" t="s">
        <v>42</v>
      </c>
    </row>
    <row r="7" spans="1:68" ht="9" customHeight="1" x14ac:dyDescent="0.15">
      <c r="C7" s="6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R7" s="111"/>
      <c r="AD7" s="39"/>
      <c r="AE7" s="39"/>
      <c r="AF7" s="39"/>
      <c r="AG7" s="39"/>
      <c r="AH7" s="39"/>
      <c r="AI7" s="39"/>
      <c r="AN7" s="39"/>
      <c r="BB7" s="39" t="s">
        <v>38</v>
      </c>
      <c r="BG7" s="67" t="str">
        <f>IF(BG6=TRUE,"１","")</f>
        <v/>
      </c>
      <c r="BH7" s="67" t="str">
        <f>IF(BH6=TRUE,"２","")</f>
        <v/>
      </c>
      <c r="BI7" s="67" t="str">
        <f>IF(BI6=TRUE,"２ａ","")</f>
        <v/>
      </c>
      <c r="BJ7" s="67" t="str">
        <f>IF(BJ6=TRUE,"２ｂ","")</f>
        <v/>
      </c>
      <c r="BK7" s="67" t="s">
        <v>42</v>
      </c>
      <c r="BL7" s="63" t="str">
        <f>IF(BL6=TRUE,"３ａ","")</f>
        <v/>
      </c>
      <c r="BM7" s="63" t="str">
        <f>IF(BM6=TRUE,"３ｂ","")</f>
        <v/>
      </c>
      <c r="BN7" s="63" t="str">
        <f>IF(BN6=TRUE,"４","")</f>
        <v/>
      </c>
      <c r="BO7" s="63" t="str">
        <f>IF(BO6=TRUE,"Ｍ","")</f>
        <v/>
      </c>
      <c r="BP7" s="63" t="str">
        <f>IF(BP6=TRUE,"該当なし","")</f>
        <v/>
      </c>
    </row>
    <row r="8" spans="1:68" ht="25.5" customHeight="1" x14ac:dyDescent="0.15">
      <c r="C8" s="64" t="s">
        <v>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R8" s="111"/>
      <c r="AD8" s="39"/>
      <c r="AE8" s="39"/>
      <c r="AF8" s="39"/>
      <c r="AG8" s="39"/>
      <c r="AH8" s="39"/>
      <c r="AI8" s="39"/>
      <c r="AN8" s="39"/>
      <c r="BB8" s="39" t="s">
        <v>38</v>
      </c>
      <c r="BK8" s="67" t="s">
        <v>42</v>
      </c>
    </row>
    <row r="9" spans="1:68" ht="41.25" customHeight="1" x14ac:dyDescent="0.15"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R9" s="111"/>
      <c r="Z9" s="67" t="str">
        <f>"※「訪問診療が必要な理由」　"&amp;C9</f>
        <v>※「訪問診療が必要な理由」　</v>
      </c>
      <c r="AD9" s="39"/>
      <c r="AE9" s="39"/>
      <c r="AF9" s="39" t="str">
        <f t="shared" ref="AF9:AF10" si="1">DBCS(Z9)</f>
        <v>※「訪問診療が必要な理由」　</v>
      </c>
      <c r="AG9" s="39"/>
      <c r="AH9" s="39"/>
      <c r="AI9" s="39"/>
      <c r="AN9" s="39" t="b">
        <f>ISBLANK(C9)</f>
        <v>1</v>
      </c>
      <c r="BB9" s="39" t="s">
        <v>38</v>
      </c>
      <c r="BK9" s="67" t="s">
        <v>42</v>
      </c>
    </row>
    <row r="10" spans="1:68" ht="18" customHeight="1" x14ac:dyDescent="0.15">
      <c r="C10" s="64"/>
      <c r="D10" s="64"/>
      <c r="E10" s="64"/>
      <c r="F10" s="64"/>
      <c r="G10" s="64"/>
      <c r="H10" s="64"/>
      <c r="J10" s="47" t="s">
        <v>10</v>
      </c>
      <c r="K10" s="45">
        <f>患者1!K10</f>
        <v>0</v>
      </c>
      <c r="L10" s="45" t="s">
        <v>11</v>
      </c>
      <c r="M10" s="45">
        <f>患者1!M10</f>
        <v>0</v>
      </c>
      <c r="N10" s="45" t="s">
        <v>12</v>
      </c>
      <c r="O10" s="45">
        <f>患者1!O10</f>
        <v>0</v>
      </c>
      <c r="P10" s="45" t="s">
        <v>13</v>
      </c>
      <c r="R10" s="111"/>
      <c r="Z10" s="67" t="str">
        <f>"※「訪問診療を行った日」　"&amp;AA10</f>
        <v>※「訪問診療を行った日」　平成0年0月0日</v>
      </c>
      <c r="AA10" s="67" t="str">
        <f>J10&amp;K10&amp;L10&amp;M10&amp;N10&amp;O10&amp;P10</f>
        <v>平成0年0月0日</v>
      </c>
      <c r="AD10" s="39"/>
      <c r="AE10" s="39"/>
      <c r="AF10" s="39" t="str">
        <f t="shared" si="1"/>
        <v>※「訪問診療を行った日」　平成０年０月０日</v>
      </c>
      <c r="AG10" s="39"/>
      <c r="AH10" s="39"/>
      <c r="AI10" s="39"/>
      <c r="AN10" s="39"/>
      <c r="BB10" s="39" t="s">
        <v>38</v>
      </c>
      <c r="BK10" s="67" t="s">
        <v>42</v>
      </c>
    </row>
    <row r="11" spans="1:68" ht="10.5" customHeight="1" x14ac:dyDescent="0.15">
      <c r="C11" s="64"/>
      <c r="D11" s="64"/>
      <c r="E11" s="64"/>
      <c r="F11" s="64"/>
      <c r="G11" s="64"/>
      <c r="H11" s="64"/>
      <c r="J11" s="47"/>
      <c r="K11" s="64"/>
      <c r="L11" s="64"/>
      <c r="M11" s="64"/>
      <c r="N11" s="64"/>
      <c r="O11" s="64"/>
      <c r="P11" s="64"/>
      <c r="R11" s="111"/>
      <c r="AD11" s="39"/>
      <c r="AE11" s="39"/>
      <c r="AF11" s="39"/>
      <c r="AG11" s="39"/>
      <c r="AH11" s="39"/>
      <c r="AI11" s="39"/>
      <c r="AN11" s="39"/>
      <c r="BB11" s="39" t="s">
        <v>38</v>
      </c>
      <c r="BK11" s="67" t="s">
        <v>42</v>
      </c>
    </row>
    <row r="12" spans="1:68" ht="16.5" customHeight="1" x14ac:dyDescent="0.15">
      <c r="B12" s="48"/>
      <c r="C12" s="116" t="s">
        <v>7</v>
      </c>
      <c r="D12" s="118" t="s">
        <v>8</v>
      </c>
      <c r="E12" s="118"/>
      <c r="F12" s="119"/>
      <c r="G12" s="49"/>
      <c r="H12" s="104" t="s">
        <v>9</v>
      </c>
      <c r="I12" s="105"/>
      <c r="J12" s="108" t="s">
        <v>15</v>
      </c>
      <c r="K12" s="104"/>
      <c r="L12" s="104"/>
      <c r="M12" s="104"/>
      <c r="N12" s="105"/>
      <c r="O12" s="104" t="s">
        <v>17</v>
      </c>
      <c r="P12" s="105"/>
      <c r="R12" s="111"/>
      <c r="Z12" s="67" t="s">
        <v>25</v>
      </c>
      <c r="AA12" s="67" t="s">
        <v>26</v>
      </c>
      <c r="AB12" s="67" t="s">
        <v>27</v>
      </c>
      <c r="AC12" s="67" t="s">
        <v>28</v>
      </c>
      <c r="AD12" s="39"/>
      <c r="AE12" s="39"/>
      <c r="AF12" s="39" t="str">
        <f t="shared" ref="AF12:AI12" si="2">DBCS(Z12)</f>
        <v>※「患者氏名（同一建物居住者）」　</v>
      </c>
      <c r="AG12" s="39" t="str">
        <f t="shared" si="2"/>
        <v>※「診療時間（開始時刻及び終了時間）」　</v>
      </c>
      <c r="AH12" s="39" t="str">
        <f t="shared" si="2"/>
        <v>※「診療場所」　</v>
      </c>
      <c r="AI12" s="39" t="str">
        <f t="shared" si="2"/>
        <v>※「在宅訪問診療料２、往診料」　</v>
      </c>
      <c r="AN12" s="39"/>
      <c r="BB12" s="39" t="s">
        <v>38</v>
      </c>
      <c r="BK12" s="67" t="s">
        <v>42</v>
      </c>
    </row>
    <row r="13" spans="1:68" x14ac:dyDescent="0.15">
      <c r="B13" s="48"/>
      <c r="C13" s="117"/>
      <c r="D13" s="106" t="s">
        <v>14</v>
      </c>
      <c r="E13" s="106"/>
      <c r="F13" s="107"/>
      <c r="G13" s="66"/>
      <c r="H13" s="106"/>
      <c r="I13" s="107"/>
      <c r="J13" s="109" t="s">
        <v>16</v>
      </c>
      <c r="K13" s="106"/>
      <c r="L13" s="106"/>
      <c r="M13" s="106"/>
      <c r="N13" s="107"/>
      <c r="O13" s="106"/>
      <c r="P13" s="107"/>
      <c r="R13" s="111"/>
      <c r="AD13" s="39"/>
      <c r="AE13" s="39"/>
      <c r="AF13" s="39"/>
      <c r="AG13" s="39"/>
      <c r="AH13" s="39"/>
      <c r="AI13" s="39"/>
      <c r="AN13" s="39" t="s">
        <v>39</v>
      </c>
      <c r="AO13" s="67" t="s">
        <v>40</v>
      </c>
      <c r="AT13" s="67" t="s">
        <v>29</v>
      </c>
      <c r="AU13" s="67" t="s">
        <v>32</v>
      </c>
      <c r="AV13" s="67" t="s">
        <v>33</v>
      </c>
      <c r="BB13" s="39" t="s">
        <v>38</v>
      </c>
      <c r="BK13" s="67" t="s">
        <v>42</v>
      </c>
    </row>
    <row r="14" spans="1:68" ht="22.5" customHeight="1" x14ac:dyDescent="0.15">
      <c r="A14" s="58">
        <v>1</v>
      </c>
      <c r="B14" s="48"/>
      <c r="C14" s="21" t="str">
        <f>IF(患者1!AN14&lt;&gt;TRUE,患者1!C14,"")</f>
        <v/>
      </c>
      <c r="D14" s="22" t="str">
        <f>IF(患者1!AN14&lt;&gt;TRUE,患者1!D14,"")</f>
        <v/>
      </c>
      <c r="E14" s="23" t="s">
        <v>35</v>
      </c>
      <c r="F14" s="24" t="str">
        <f>IF(患者1!AN14&lt;&gt;TRUE,患者1!F14,"")</f>
        <v/>
      </c>
      <c r="G14" s="25"/>
      <c r="H14" s="96" t="str">
        <f>IF(患者1!AN14&lt;&gt;TRUE,患者1!H14,"")</f>
        <v/>
      </c>
      <c r="I14" s="97"/>
      <c r="J14" s="98"/>
      <c r="K14" s="99"/>
      <c r="L14" s="99"/>
      <c r="M14" s="99"/>
      <c r="N14" s="100"/>
      <c r="O14" s="98"/>
      <c r="P14" s="100"/>
      <c r="R14" s="111"/>
      <c r="AD14" s="39"/>
      <c r="AE14" s="39"/>
      <c r="AF14" s="39"/>
      <c r="AG14" s="39"/>
      <c r="AH14" s="39"/>
      <c r="AI14" s="39"/>
      <c r="AN14" s="39" t="b">
        <f>ISBLANK(C14)</f>
        <v>0</v>
      </c>
      <c r="AO14" s="67" t="b">
        <f>ISBLANK(H14)</f>
        <v>0</v>
      </c>
      <c r="AR14" s="67" t="b">
        <f t="shared" ref="AR14:AR33" si="3">ISBLANK(C14)</f>
        <v>0</v>
      </c>
      <c r="AU14" s="39" t="b">
        <f>患者1!AU14</f>
        <v>0</v>
      </c>
      <c r="AV14" s="39" t="b">
        <f>患者1!AV14</f>
        <v>0</v>
      </c>
      <c r="AW14" s="67" t="str">
        <f>IF(AU14=TRUE,"在宅患者訪問診療料２","")</f>
        <v/>
      </c>
      <c r="AX14" s="67" t="str">
        <f>IF(AV14=TRUE,"往診料","")</f>
        <v/>
      </c>
      <c r="AZ14" s="67">
        <f>IF(AN14&lt;&gt;TRUE,1,0)</f>
        <v>1</v>
      </c>
      <c r="BA14" s="39">
        <f>IF(AO14&lt;&gt;TRUE,1,0)</f>
        <v>1</v>
      </c>
      <c r="BB14" s="39" t="s">
        <v>38</v>
      </c>
      <c r="BK14" s="67" t="s">
        <v>42</v>
      </c>
    </row>
    <row r="15" spans="1:68" ht="22.5" customHeight="1" x14ac:dyDescent="0.15">
      <c r="A15" s="58">
        <v>2</v>
      </c>
      <c r="B15" s="48"/>
      <c r="C15" s="21" t="str">
        <f>IF(患者1!AN15&lt;&gt;TRUE,患者1!C15,"")</f>
        <v/>
      </c>
      <c r="D15" s="22" t="str">
        <f>IF(患者1!AN15&lt;&gt;TRUE,患者1!D15,"")</f>
        <v/>
      </c>
      <c r="E15" s="23" t="s">
        <v>35</v>
      </c>
      <c r="F15" s="24" t="str">
        <f>IF(患者1!AN15&lt;&gt;TRUE,患者1!F15,"")</f>
        <v/>
      </c>
      <c r="G15" s="25"/>
      <c r="H15" s="96" t="str">
        <f>IF(患者1!AN15&lt;&gt;TRUE,患者1!H15,"")</f>
        <v/>
      </c>
      <c r="I15" s="97"/>
      <c r="J15" s="98"/>
      <c r="K15" s="99"/>
      <c r="L15" s="99"/>
      <c r="M15" s="99"/>
      <c r="N15" s="100"/>
      <c r="O15" s="98"/>
      <c r="P15" s="100"/>
      <c r="R15" s="111"/>
      <c r="AD15" s="39"/>
      <c r="AE15" s="39"/>
      <c r="AF15" s="39"/>
      <c r="AG15" s="39"/>
      <c r="AH15" s="39"/>
      <c r="AI15" s="39"/>
      <c r="AN15" s="39" t="b">
        <f t="shared" ref="AN15:AN33" si="4">ISBLANK(C15)</f>
        <v>0</v>
      </c>
      <c r="AO15" s="67" t="b">
        <f t="shared" ref="AO15:AO33" si="5">ISBLANK(H15)</f>
        <v>0</v>
      </c>
      <c r="AR15" s="67" t="b">
        <f t="shared" si="3"/>
        <v>0</v>
      </c>
      <c r="AU15" s="39" t="b">
        <f>患者1!AU15</f>
        <v>0</v>
      </c>
      <c r="AV15" s="39" t="b">
        <f>患者1!AV15</f>
        <v>0</v>
      </c>
      <c r="AW15" s="67" t="str">
        <f t="shared" ref="AW15:AW33" si="6">IF(AU15=TRUE,"在宅患者訪問診療料２","")</f>
        <v/>
      </c>
      <c r="AX15" s="67" t="str">
        <f t="shared" ref="AX15:AX18" si="7">IF(AV15=TRUE,"往診料","")</f>
        <v/>
      </c>
      <c r="AZ15" s="39">
        <f t="shared" ref="AZ15:BA33" si="8">IF(AN15&lt;&gt;TRUE,1,0)</f>
        <v>1</v>
      </c>
      <c r="BA15" s="39">
        <f t="shared" si="8"/>
        <v>1</v>
      </c>
      <c r="BB15" s="39" t="s">
        <v>38</v>
      </c>
      <c r="BK15" s="67" t="s">
        <v>42</v>
      </c>
    </row>
    <row r="16" spans="1:68" ht="22.5" customHeight="1" x14ac:dyDescent="0.15">
      <c r="A16" s="58">
        <v>3</v>
      </c>
      <c r="B16" s="48"/>
      <c r="C16" s="21" t="str">
        <f>IF(患者1!AN16&lt;&gt;TRUE,患者1!C16,"")</f>
        <v/>
      </c>
      <c r="D16" s="22" t="str">
        <f>IF(患者1!AN16&lt;&gt;TRUE,患者1!D16,"")</f>
        <v/>
      </c>
      <c r="E16" s="23" t="s">
        <v>35</v>
      </c>
      <c r="F16" s="24" t="str">
        <f>IF(患者1!AN16&lt;&gt;TRUE,患者1!F16,"")</f>
        <v/>
      </c>
      <c r="G16" s="25"/>
      <c r="H16" s="96" t="str">
        <f>IF(患者1!AN16&lt;&gt;TRUE,患者1!H16,"")</f>
        <v/>
      </c>
      <c r="I16" s="97"/>
      <c r="J16" s="98"/>
      <c r="K16" s="99"/>
      <c r="L16" s="99"/>
      <c r="M16" s="99"/>
      <c r="N16" s="100"/>
      <c r="O16" s="98"/>
      <c r="P16" s="100"/>
      <c r="R16" s="111"/>
      <c r="AD16" s="39"/>
      <c r="AE16" s="39"/>
      <c r="AF16" s="39"/>
      <c r="AG16" s="39"/>
      <c r="AH16" s="39"/>
      <c r="AI16" s="39"/>
      <c r="AN16" s="39" t="b">
        <f t="shared" si="4"/>
        <v>0</v>
      </c>
      <c r="AO16" s="67" t="b">
        <f t="shared" si="5"/>
        <v>0</v>
      </c>
      <c r="AR16" s="67" t="b">
        <f t="shared" si="3"/>
        <v>0</v>
      </c>
      <c r="AU16" s="39" t="b">
        <f>患者1!AU16</f>
        <v>0</v>
      </c>
      <c r="AV16" s="39" t="b">
        <f>患者1!AV16</f>
        <v>0</v>
      </c>
      <c r="AW16" s="67" t="str">
        <f t="shared" si="6"/>
        <v/>
      </c>
      <c r="AX16" s="67" t="str">
        <f t="shared" si="7"/>
        <v/>
      </c>
      <c r="AZ16" s="39">
        <f t="shared" si="8"/>
        <v>1</v>
      </c>
      <c r="BA16" s="39">
        <f t="shared" si="8"/>
        <v>1</v>
      </c>
      <c r="BB16" s="39" t="s">
        <v>38</v>
      </c>
      <c r="BK16" s="67" t="s">
        <v>42</v>
      </c>
    </row>
    <row r="17" spans="1:63" s="67" customFormat="1" ht="22.5" customHeight="1" x14ac:dyDescent="0.15">
      <c r="A17" s="58">
        <v>4</v>
      </c>
      <c r="B17" s="48"/>
      <c r="C17" s="21" t="str">
        <f>IF(患者1!AN17&lt;&gt;TRUE,患者1!C17,"")</f>
        <v/>
      </c>
      <c r="D17" s="22" t="str">
        <f>IF(患者1!AN17&lt;&gt;TRUE,患者1!D17,"")</f>
        <v/>
      </c>
      <c r="E17" s="23" t="s">
        <v>35</v>
      </c>
      <c r="F17" s="24" t="str">
        <f>IF(患者1!AN17&lt;&gt;TRUE,患者1!F17,"")</f>
        <v/>
      </c>
      <c r="G17" s="25"/>
      <c r="H17" s="96" t="str">
        <f>IF(患者1!AN17&lt;&gt;TRUE,患者1!H17,"")</f>
        <v/>
      </c>
      <c r="I17" s="97"/>
      <c r="J17" s="98"/>
      <c r="K17" s="99"/>
      <c r="L17" s="99"/>
      <c r="M17" s="99"/>
      <c r="N17" s="100"/>
      <c r="O17" s="98"/>
      <c r="P17" s="100"/>
      <c r="Q17" s="63"/>
      <c r="R17" s="111"/>
      <c r="S17" s="63"/>
      <c r="T17" s="63"/>
      <c r="U17" s="63"/>
      <c r="V17" s="63"/>
      <c r="W17" s="63"/>
      <c r="X17" s="63"/>
      <c r="Y17" s="63"/>
      <c r="AD17" s="39"/>
      <c r="AE17" s="39"/>
      <c r="AF17" s="39"/>
      <c r="AG17" s="39"/>
      <c r="AH17" s="39"/>
      <c r="AI17" s="39"/>
      <c r="AN17" s="39" t="b">
        <f t="shared" si="4"/>
        <v>0</v>
      </c>
      <c r="AO17" s="67" t="b">
        <f t="shared" si="5"/>
        <v>0</v>
      </c>
      <c r="AR17" s="67" t="b">
        <f t="shared" si="3"/>
        <v>0</v>
      </c>
      <c r="AU17" s="39" t="b">
        <f>患者1!AU17</f>
        <v>0</v>
      </c>
      <c r="AV17" s="39" t="b">
        <f>患者1!AV17</f>
        <v>0</v>
      </c>
      <c r="AW17" s="67" t="str">
        <f t="shared" si="6"/>
        <v/>
      </c>
      <c r="AX17" s="67" t="str">
        <f t="shared" si="7"/>
        <v/>
      </c>
      <c r="AZ17" s="39">
        <f t="shared" si="8"/>
        <v>1</v>
      </c>
      <c r="BA17" s="39">
        <f t="shared" si="8"/>
        <v>1</v>
      </c>
      <c r="BB17" s="39" t="s">
        <v>38</v>
      </c>
      <c r="BK17" s="67" t="s">
        <v>42</v>
      </c>
    </row>
    <row r="18" spans="1:63" s="67" customFormat="1" ht="22.5" customHeight="1" x14ac:dyDescent="0.15">
      <c r="A18" s="58">
        <v>5</v>
      </c>
      <c r="B18" s="48"/>
      <c r="C18" s="21" t="str">
        <f>IF(患者1!AN18&lt;&gt;TRUE,患者1!C18,"")</f>
        <v/>
      </c>
      <c r="D18" s="22" t="str">
        <f>IF(患者1!AN18&lt;&gt;TRUE,患者1!D18,"")</f>
        <v/>
      </c>
      <c r="E18" s="23" t="s">
        <v>35</v>
      </c>
      <c r="F18" s="24" t="str">
        <f>IF(患者1!AN18&lt;&gt;TRUE,患者1!F18,"")</f>
        <v/>
      </c>
      <c r="G18" s="25"/>
      <c r="H18" s="96" t="str">
        <f>IF(患者1!AN18&lt;&gt;TRUE,患者1!H18,"")</f>
        <v/>
      </c>
      <c r="I18" s="97"/>
      <c r="J18" s="98"/>
      <c r="K18" s="99"/>
      <c r="L18" s="99"/>
      <c r="M18" s="99"/>
      <c r="N18" s="100"/>
      <c r="O18" s="98"/>
      <c r="P18" s="100"/>
      <c r="Q18" s="63"/>
      <c r="R18" s="111"/>
      <c r="S18" s="63"/>
      <c r="T18" s="63"/>
      <c r="U18" s="63"/>
      <c r="V18" s="63"/>
      <c r="W18" s="63"/>
      <c r="X18" s="63"/>
      <c r="Y18" s="63"/>
      <c r="AD18" s="39"/>
      <c r="AE18" s="39"/>
      <c r="AF18" s="39"/>
      <c r="AG18" s="39"/>
      <c r="AH18" s="39"/>
      <c r="AI18" s="39"/>
      <c r="AN18" s="39" t="b">
        <f t="shared" si="4"/>
        <v>0</v>
      </c>
      <c r="AO18" s="67" t="b">
        <f t="shared" si="5"/>
        <v>0</v>
      </c>
      <c r="AR18" s="67" t="b">
        <f t="shared" si="3"/>
        <v>0</v>
      </c>
      <c r="AU18" s="39" t="b">
        <f>患者1!AU18</f>
        <v>0</v>
      </c>
      <c r="AV18" s="39" t="b">
        <f>患者1!AV18</f>
        <v>0</v>
      </c>
      <c r="AW18" s="67" t="str">
        <f t="shared" si="6"/>
        <v/>
      </c>
      <c r="AX18" s="67" t="str">
        <f t="shared" si="7"/>
        <v/>
      </c>
      <c r="AZ18" s="39">
        <f t="shared" si="8"/>
        <v>1</v>
      </c>
      <c r="BA18" s="39">
        <f t="shared" si="8"/>
        <v>1</v>
      </c>
      <c r="BB18" s="39" t="s">
        <v>38</v>
      </c>
      <c r="BK18" s="67" t="s">
        <v>42</v>
      </c>
    </row>
    <row r="19" spans="1:63" s="67" customFormat="1" ht="22.5" customHeight="1" x14ac:dyDescent="0.15">
      <c r="A19" s="58">
        <v>6</v>
      </c>
      <c r="B19" s="48"/>
      <c r="C19" s="21" t="str">
        <f>IF(患者1!AN19&lt;&gt;TRUE,患者1!C19,"")</f>
        <v/>
      </c>
      <c r="D19" s="22" t="str">
        <f>IF(患者1!AN19&lt;&gt;TRUE,患者1!D19,"")</f>
        <v/>
      </c>
      <c r="E19" s="23" t="s">
        <v>35</v>
      </c>
      <c r="F19" s="24" t="str">
        <f>IF(患者1!AN19&lt;&gt;TRUE,患者1!F19,"")</f>
        <v/>
      </c>
      <c r="G19" s="25"/>
      <c r="H19" s="96" t="str">
        <f>IF(患者1!AN19&lt;&gt;TRUE,患者1!H19,"")</f>
        <v/>
      </c>
      <c r="I19" s="97"/>
      <c r="J19" s="98"/>
      <c r="K19" s="99"/>
      <c r="L19" s="99"/>
      <c r="M19" s="99"/>
      <c r="N19" s="100"/>
      <c r="O19" s="98"/>
      <c r="P19" s="100"/>
      <c r="Q19" s="63"/>
      <c r="R19" s="112"/>
      <c r="S19" s="63"/>
      <c r="T19" s="63"/>
      <c r="U19" s="63"/>
      <c r="V19" s="63"/>
      <c r="W19" s="63"/>
      <c r="X19" s="63"/>
      <c r="Y19" s="63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 t="b">
        <f t="shared" si="4"/>
        <v>0</v>
      </c>
      <c r="AO19" s="67" t="b">
        <f t="shared" si="5"/>
        <v>0</v>
      </c>
      <c r="AR19" s="67" t="b">
        <f t="shared" si="3"/>
        <v>0</v>
      </c>
      <c r="AU19" s="39" t="b">
        <f>患者1!AU19</f>
        <v>0</v>
      </c>
      <c r="AV19" s="39" t="b">
        <f>患者1!AV19</f>
        <v>0</v>
      </c>
      <c r="AW19" s="67" t="str">
        <f t="shared" si="6"/>
        <v/>
      </c>
      <c r="AZ19" s="39">
        <f t="shared" si="8"/>
        <v>1</v>
      </c>
      <c r="BA19" s="39">
        <f t="shared" si="8"/>
        <v>1</v>
      </c>
      <c r="BB19" s="39" t="s">
        <v>38</v>
      </c>
      <c r="BK19" s="67" t="s">
        <v>42</v>
      </c>
    </row>
    <row r="20" spans="1:63" s="67" customFormat="1" ht="22.5" customHeight="1" x14ac:dyDescent="0.15">
      <c r="A20" s="58">
        <v>7</v>
      </c>
      <c r="B20" s="48"/>
      <c r="C20" s="21" t="str">
        <f>IF(患者1!AN20&lt;&gt;TRUE,患者1!C20,"")</f>
        <v/>
      </c>
      <c r="D20" s="22" t="str">
        <f>IF(患者1!AN20&lt;&gt;TRUE,患者1!D20,"")</f>
        <v/>
      </c>
      <c r="E20" s="23" t="s">
        <v>35</v>
      </c>
      <c r="F20" s="24" t="str">
        <f>IF(患者1!AN20&lt;&gt;TRUE,患者1!F20,"")</f>
        <v/>
      </c>
      <c r="G20" s="25"/>
      <c r="H20" s="96" t="str">
        <f>IF(患者1!AN20&lt;&gt;TRUE,患者1!H20,"")</f>
        <v/>
      </c>
      <c r="I20" s="97"/>
      <c r="J20" s="98"/>
      <c r="K20" s="99"/>
      <c r="L20" s="99"/>
      <c r="M20" s="99"/>
      <c r="N20" s="100"/>
      <c r="O20" s="98"/>
      <c r="P20" s="100"/>
      <c r="Q20" s="63"/>
      <c r="R20" s="63"/>
      <c r="S20" s="63" t="str">
        <f>AF47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T20" s="63" t="s">
        <v>37</v>
      </c>
      <c r="U20" s="63"/>
      <c r="V20" s="63"/>
      <c r="W20" s="63"/>
      <c r="X20" s="63"/>
      <c r="Y20" s="63" t="s">
        <v>36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 t="b">
        <f t="shared" si="4"/>
        <v>0</v>
      </c>
      <c r="AO20" s="67" t="b">
        <f t="shared" si="5"/>
        <v>0</v>
      </c>
      <c r="AR20" s="67" t="b">
        <f t="shared" si="3"/>
        <v>0</v>
      </c>
      <c r="AU20" s="39" t="b">
        <f>患者1!AU20</f>
        <v>0</v>
      </c>
      <c r="AV20" s="39" t="b">
        <f>患者1!AV20</f>
        <v>0</v>
      </c>
      <c r="AW20" s="67" t="str">
        <f t="shared" si="6"/>
        <v/>
      </c>
      <c r="AY20" s="39"/>
      <c r="AZ20" s="39">
        <f t="shared" si="8"/>
        <v>1</v>
      </c>
      <c r="BA20" s="39">
        <f t="shared" si="8"/>
        <v>1</v>
      </c>
      <c r="BB20" s="39" t="s">
        <v>38</v>
      </c>
      <c r="BK20" s="67" t="s">
        <v>42</v>
      </c>
    </row>
    <row r="21" spans="1:63" s="67" customFormat="1" ht="22.5" customHeight="1" x14ac:dyDescent="0.15">
      <c r="A21" s="58">
        <v>8</v>
      </c>
      <c r="B21" s="48"/>
      <c r="C21" s="21" t="str">
        <f>IF(患者1!AN21&lt;&gt;TRUE,患者1!C21,"")</f>
        <v/>
      </c>
      <c r="D21" s="22" t="str">
        <f>IF(患者1!AN21&lt;&gt;TRUE,患者1!D21,"")</f>
        <v/>
      </c>
      <c r="E21" s="23" t="s">
        <v>35</v>
      </c>
      <c r="F21" s="24" t="str">
        <f>IF(患者1!AN21&lt;&gt;TRUE,患者1!F21,"")</f>
        <v/>
      </c>
      <c r="G21" s="25"/>
      <c r="H21" s="96" t="str">
        <f>IF(患者1!AN21&lt;&gt;TRUE,患者1!H21,"")</f>
        <v/>
      </c>
      <c r="I21" s="97"/>
      <c r="J21" s="98"/>
      <c r="K21" s="99"/>
      <c r="L21" s="99"/>
      <c r="M21" s="99"/>
      <c r="N21" s="100"/>
      <c r="O21" s="98"/>
      <c r="P21" s="100"/>
      <c r="Q21" s="63"/>
      <c r="R21" s="45" t="s">
        <v>31</v>
      </c>
      <c r="S21" s="63"/>
      <c r="T21" s="63"/>
      <c r="U21" s="63"/>
      <c r="V21" s="63"/>
      <c r="W21" s="63"/>
      <c r="X21" s="63"/>
      <c r="Y21" s="63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 t="b">
        <f t="shared" si="4"/>
        <v>0</v>
      </c>
      <c r="AO21" s="67" t="b">
        <f t="shared" si="5"/>
        <v>0</v>
      </c>
      <c r="AR21" s="67" t="b">
        <f t="shared" si="3"/>
        <v>0</v>
      </c>
      <c r="AU21" s="39" t="b">
        <f>患者1!AU21</f>
        <v>0</v>
      </c>
      <c r="AV21" s="39" t="b">
        <f>患者1!AV21</f>
        <v>0</v>
      </c>
      <c r="AW21" s="67" t="str">
        <f t="shared" si="6"/>
        <v/>
      </c>
      <c r="AY21" s="39"/>
      <c r="AZ21" s="39">
        <f t="shared" si="8"/>
        <v>1</v>
      </c>
      <c r="BA21" s="39">
        <f t="shared" si="8"/>
        <v>1</v>
      </c>
      <c r="BB21" s="39" t="s">
        <v>38</v>
      </c>
      <c r="BK21" s="67" t="s">
        <v>42</v>
      </c>
    </row>
    <row r="22" spans="1:63" s="67" customFormat="1" ht="22.5" customHeight="1" x14ac:dyDescent="0.15">
      <c r="A22" s="58">
        <v>9</v>
      </c>
      <c r="B22" s="48"/>
      <c r="C22" s="21" t="str">
        <f>IF(患者1!AN22&lt;&gt;TRUE,患者1!C22,"")</f>
        <v/>
      </c>
      <c r="D22" s="22" t="str">
        <f>IF(患者1!AN22&lt;&gt;TRUE,患者1!D22,"")</f>
        <v/>
      </c>
      <c r="E22" s="23" t="s">
        <v>35</v>
      </c>
      <c r="F22" s="24" t="str">
        <f>IF(患者1!AN22&lt;&gt;TRUE,患者1!F22,"")</f>
        <v/>
      </c>
      <c r="G22" s="25"/>
      <c r="H22" s="96" t="str">
        <f>IF(患者1!AN22&lt;&gt;TRUE,患者1!H22,"")</f>
        <v/>
      </c>
      <c r="I22" s="97"/>
      <c r="J22" s="98"/>
      <c r="K22" s="99"/>
      <c r="L22" s="99"/>
      <c r="M22" s="99"/>
      <c r="N22" s="100"/>
      <c r="O22" s="98"/>
      <c r="P22" s="100"/>
      <c r="Q22" s="63"/>
      <c r="R22" s="63"/>
      <c r="S22" s="63"/>
      <c r="T22" s="63"/>
      <c r="U22" s="63"/>
      <c r="V22" s="63"/>
      <c r="W22" s="63"/>
      <c r="X22" s="63"/>
      <c r="Y22" s="63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 t="b">
        <f t="shared" si="4"/>
        <v>0</v>
      </c>
      <c r="AO22" s="67" t="b">
        <f t="shared" si="5"/>
        <v>0</v>
      </c>
      <c r="AR22" s="67" t="b">
        <f t="shared" si="3"/>
        <v>0</v>
      </c>
      <c r="AU22" s="39" t="b">
        <f>患者1!AU22</f>
        <v>0</v>
      </c>
      <c r="AV22" s="39" t="b">
        <f>患者1!AV22</f>
        <v>0</v>
      </c>
      <c r="AW22" s="67" t="str">
        <f t="shared" si="6"/>
        <v/>
      </c>
      <c r="AY22" s="39"/>
      <c r="AZ22" s="39">
        <f t="shared" si="8"/>
        <v>1</v>
      </c>
      <c r="BA22" s="39">
        <f t="shared" si="8"/>
        <v>1</v>
      </c>
      <c r="BB22" s="39" t="s">
        <v>38</v>
      </c>
      <c r="BK22" s="67" t="s">
        <v>42</v>
      </c>
    </row>
    <row r="23" spans="1:63" s="67" customFormat="1" ht="22.5" customHeight="1" x14ac:dyDescent="0.15">
      <c r="A23" s="58">
        <v>10</v>
      </c>
      <c r="B23" s="48"/>
      <c r="C23" s="21" t="str">
        <f>IF(患者1!AN23&lt;&gt;TRUE,患者1!C23,"")</f>
        <v/>
      </c>
      <c r="D23" s="22" t="str">
        <f>IF(患者1!AN23&lt;&gt;TRUE,患者1!D23,"")</f>
        <v/>
      </c>
      <c r="E23" s="23" t="s">
        <v>35</v>
      </c>
      <c r="F23" s="24" t="str">
        <f>IF(患者1!AN23&lt;&gt;TRUE,患者1!F23,"")</f>
        <v/>
      </c>
      <c r="G23" s="25"/>
      <c r="H23" s="96" t="str">
        <f>IF(患者1!AN23&lt;&gt;TRUE,患者1!H23,"")</f>
        <v/>
      </c>
      <c r="I23" s="97"/>
      <c r="J23" s="98"/>
      <c r="K23" s="99"/>
      <c r="L23" s="99"/>
      <c r="M23" s="99"/>
      <c r="N23" s="100"/>
      <c r="O23" s="98"/>
      <c r="P23" s="100"/>
      <c r="Q23" s="63"/>
      <c r="R23" s="59" t="s">
        <v>44</v>
      </c>
      <c r="S23" s="63"/>
      <c r="T23" s="63"/>
      <c r="U23" s="63"/>
      <c r="V23" s="63"/>
      <c r="W23" s="63"/>
      <c r="X23" s="63"/>
      <c r="Y23" s="63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 t="b">
        <f t="shared" si="4"/>
        <v>0</v>
      </c>
      <c r="AO23" s="67" t="b">
        <f t="shared" si="5"/>
        <v>0</v>
      </c>
      <c r="AR23" s="67" t="b">
        <f t="shared" si="3"/>
        <v>0</v>
      </c>
      <c r="AU23" s="39" t="b">
        <f>患者1!AU23</f>
        <v>0</v>
      </c>
      <c r="AV23" s="39" t="b">
        <f>患者1!AV23</f>
        <v>0</v>
      </c>
      <c r="AW23" s="67" t="str">
        <f t="shared" si="6"/>
        <v/>
      </c>
      <c r="AY23" s="39"/>
      <c r="AZ23" s="39">
        <f t="shared" si="8"/>
        <v>1</v>
      </c>
      <c r="BA23" s="39">
        <f t="shared" si="8"/>
        <v>1</v>
      </c>
      <c r="BB23" s="39" t="s">
        <v>38</v>
      </c>
      <c r="BK23" s="67" t="s">
        <v>42</v>
      </c>
    </row>
    <row r="24" spans="1:63" s="67" customFormat="1" ht="22.5" customHeight="1" x14ac:dyDescent="0.15">
      <c r="A24" s="58">
        <v>11</v>
      </c>
      <c r="B24" s="48"/>
      <c r="C24" s="21" t="str">
        <f>IF(患者1!AN24&lt;&gt;TRUE,患者1!C24,"")</f>
        <v/>
      </c>
      <c r="D24" s="22" t="str">
        <f>IF(患者1!AN24&lt;&gt;TRUE,患者1!D24,"")</f>
        <v/>
      </c>
      <c r="E24" s="23" t="s">
        <v>35</v>
      </c>
      <c r="F24" s="24" t="str">
        <f>IF(患者1!AN24&lt;&gt;TRUE,患者1!F24,"")</f>
        <v/>
      </c>
      <c r="G24" s="25"/>
      <c r="H24" s="96" t="str">
        <f>IF(患者1!AN24&lt;&gt;TRUE,患者1!H24,"")</f>
        <v/>
      </c>
      <c r="I24" s="97"/>
      <c r="J24" s="98"/>
      <c r="K24" s="99"/>
      <c r="L24" s="99"/>
      <c r="M24" s="99"/>
      <c r="N24" s="100"/>
      <c r="O24" s="98"/>
      <c r="P24" s="100"/>
      <c r="Q24" s="63"/>
      <c r="R24" s="63"/>
      <c r="S24" s="63"/>
      <c r="T24" s="63"/>
      <c r="U24" s="63"/>
      <c r="V24" s="63"/>
      <c r="W24" s="63"/>
      <c r="X24" s="63"/>
      <c r="Y24" s="63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 t="b">
        <f t="shared" si="4"/>
        <v>0</v>
      </c>
      <c r="AO24" s="67" t="b">
        <f t="shared" si="5"/>
        <v>0</v>
      </c>
      <c r="AR24" s="67" t="b">
        <f t="shared" si="3"/>
        <v>0</v>
      </c>
      <c r="AU24" s="39" t="b">
        <f>患者1!AU24</f>
        <v>0</v>
      </c>
      <c r="AV24" s="39" t="b">
        <f>患者1!AV24</f>
        <v>0</v>
      </c>
      <c r="AW24" s="67" t="str">
        <f t="shared" si="6"/>
        <v/>
      </c>
      <c r="AY24" s="39"/>
      <c r="AZ24" s="39">
        <f t="shared" si="8"/>
        <v>1</v>
      </c>
      <c r="BA24" s="39">
        <f t="shared" si="8"/>
        <v>1</v>
      </c>
      <c r="BB24" s="39" t="s">
        <v>38</v>
      </c>
      <c r="BK24" s="67" t="s">
        <v>42</v>
      </c>
    </row>
    <row r="25" spans="1:63" s="67" customFormat="1" ht="22.5" customHeight="1" x14ac:dyDescent="0.15">
      <c r="A25" s="58">
        <v>12</v>
      </c>
      <c r="B25" s="48"/>
      <c r="C25" s="21" t="str">
        <f>IF(患者1!AN25&lt;&gt;TRUE,患者1!C25,"")</f>
        <v/>
      </c>
      <c r="D25" s="22" t="str">
        <f>IF(患者1!AN25&lt;&gt;TRUE,患者1!D25,"")</f>
        <v/>
      </c>
      <c r="E25" s="23" t="s">
        <v>35</v>
      </c>
      <c r="F25" s="24" t="str">
        <f>IF(患者1!AN25&lt;&gt;TRUE,患者1!F25,"")</f>
        <v/>
      </c>
      <c r="G25" s="25"/>
      <c r="H25" s="96" t="str">
        <f>IF(患者1!AN25&lt;&gt;TRUE,患者1!H25,"")</f>
        <v/>
      </c>
      <c r="I25" s="97"/>
      <c r="J25" s="98"/>
      <c r="K25" s="99"/>
      <c r="L25" s="99"/>
      <c r="M25" s="99"/>
      <c r="N25" s="100"/>
      <c r="O25" s="98"/>
      <c r="P25" s="100"/>
      <c r="Q25" s="63"/>
      <c r="R25" s="63"/>
      <c r="S25" s="63"/>
      <c r="T25" s="63"/>
      <c r="U25" s="63"/>
      <c r="V25" s="63"/>
      <c r="W25" s="63"/>
      <c r="X25" s="63"/>
      <c r="Y25" s="63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 t="b">
        <f t="shared" si="4"/>
        <v>0</v>
      </c>
      <c r="AO25" s="67" t="b">
        <f t="shared" si="5"/>
        <v>0</v>
      </c>
      <c r="AR25" s="67" t="b">
        <f t="shared" si="3"/>
        <v>0</v>
      </c>
      <c r="AU25" s="39" t="b">
        <f>患者1!AU25</f>
        <v>0</v>
      </c>
      <c r="AV25" s="39" t="b">
        <f>患者1!AV25</f>
        <v>0</v>
      </c>
      <c r="AW25" s="67" t="str">
        <f t="shared" si="6"/>
        <v/>
      </c>
      <c r="AY25" s="39"/>
      <c r="AZ25" s="39">
        <f t="shared" si="8"/>
        <v>1</v>
      </c>
      <c r="BA25" s="39">
        <f t="shared" si="8"/>
        <v>1</v>
      </c>
      <c r="BB25" s="39" t="s">
        <v>38</v>
      </c>
      <c r="BK25" s="67" t="s">
        <v>42</v>
      </c>
    </row>
    <row r="26" spans="1:63" s="67" customFormat="1" ht="22.5" customHeight="1" x14ac:dyDescent="0.15">
      <c r="A26" s="58">
        <v>13</v>
      </c>
      <c r="B26" s="48"/>
      <c r="C26" s="21" t="str">
        <f>IF(患者1!AN26&lt;&gt;TRUE,患者1!C26,"")</f>
        <v/>
      </c>
      <c r="D26" s="22" t="str">
        <f>IF(患者1!AN26&lt;&gt;TRUE,患者1!D26,"")</f>
        <v/>
      </c>
      <c r="E26" s="23" t="s">
        <v>35</v>
      </c>
      <c r="F26" s="24" t="str">
        <f>IF(患者1!AN26&lt;&gt;TRUE,患者1!F26,"")</f>
        <v/>
      </c>
      <c r="G26" s="25"/>
      <c r="H26" s="96" t="str">
        <f>IF(患者1!AN26&lt;&gt;TRUE,患者1!H26,"")</f>
        <v/>
      </c>
      <c r="I26" s="97"/>
      <c r="J26" s="98"/>
      <c r="K26" s="99"/>
      <c r="L26" s="99"/>
      <c r="M26" s="99"/>
      <c r="N26" s="100"/>
      <c r="O26" s="98"/>
      <c r="P26" s="100"/>
      <c r="Q26" s="63"/>
      <c r="R26" s="63"/>
      <c r="S26" s="63"/>
      <c r="T26" s="63"/>
      <c r="U26" s="63"/>
      <c r="V26" s="63"/>
      <c r="W26" s="63"/>
      <c r="X26" s="63"/>
      <c r="Y26" s="63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 t="b">
        <f t="shared" si="4"/>
        <v>0</v>
      </c>
      <c r="AO26" s="67" t="b">
        <f t="shared" si="5"/>
        <v>0</v>
      </c>
      <c r="AR26" s="67" t="b">
        <f t="shared" si="3"/>
        <v>0</v>
      </c>
      <c r="AU26" s="39" t="b">
        <f>患者1!AU26</f>
        <v>0</v>
      </c>
      <c r="AV26" s="39" t="b">
        <f>患者1!AV26</f>
        <v>0</v>
      </c>
      <c r="AW26" s="67" t="str">
        <f t="shared" si="6"/>
        <v/>
      </c>
      <c r="AY26" s="39"/>
      <c r="AZ26" s="39">
        <f t="shared" si="8"/>
        <v>1</v>
      </c>
      <c r="BA26" s="39">
        <f t="shared" si="8"/>
        <v>1</v>
      </c>
      <c r="BB26" s="39" t="s">
        <v>38</v>
      </c>
      <c r="BK26" s="67" t="s">
        <v>42</v>
      </c>
    </row>
    <row r="27" spans="1:63" s="67" customFormat="1" ht="22.5" customHeight="1" x14ac:dyDescent="0.15">
      <c r="A27" s="58">
        <v>14</v>
      </c>
      <c r="B27" s="48"/>
      <c r="C27" s="21" t="str">
        <f>IF(患者1!AN27&lt;&gt;TRUE,患者1!C27,"")</f>
        <v/>
      </c>
      <c r="D27" s="22" t="str">
        <f>IF(患者1!AN27&lt;&gt;TRUE,患者1!D27,"")</f>
        <v/>
      </c>
      <c r="E27" s="23" t="s">
        <v>35</v>
      </c>
      <c r="F27" s="24" t="str">
        <f>IF(患者1!AN27&lt;&gt;TRUE,患者1!F27,"")</f>
        <v/>
      </c>
      <c r="G27" s="25"/>
      <c r="H27" s="96" t="str">
        <f>IF(患者1!AN27&lt;&gt;TRUE,患者1!H27,"")</f>
        <v/>
      </c>
      <c r="I27" s="97"/>
      <c r="J27" s="98"/>
      <c r="K27" s="99"/>
      <c r="L27" s="99"/>
      <c r="M27" s="99"/>
      <c r="N27" s="100"/>
      <c r="O27" s="98"/>
      <c r="P27" s="100"/>
      <c r="Q27" s="63"/>
      <c r="R27" s="63"/>
      <c r="S27" s="63"/>
      <c r="T27" s="63"/>
      <c r="U27" s="63"/>
      <c r="V27" s="63"/>
      <c r="W27" s="63"/>
      <c r="X27" s="63"/>
      <c r="Y27" s="63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 t="b">
        <f t="shared" si="4"/>
        <v>0</v>
      </c>
      <c r="AO27" s="67" t="b">
        <f t="shared" si="5"/>
        <v>0</v>
      </c>
      <c r="AR27" s="67" t="b">
        <f t="shared" si="3"/>
        <v>0</v>
      </c>
      <c r="AU27" s="39" t="b">
        <f>患者1!AU27</f>
        <v>0</v>
      </c>
      <c r="AV27" s="39" t="b">
        <f>患者1!AV27</f>
        <v>0</v>
      </c>
      <c r="AW27" s="67" t="str">
        <f t="shared" si="6"/>
        <v/>
      </c>
      <c r="AY27" s="39"/>
      <c r="AZ27" s="39">
        <f t="shared" si="8"/>
        <v>1</v>
      </c>
      <c r="BA27" s="39">
        <f t="shared" si="8"/>
        <v>1</v>
      </c>
      <c r="BB27" s="39" t="s">
        <v>38</v>
      </c>
      <c r="BK27" s="67" t="s">
        <v>42</v>
      </c>
    </row>
    <row r="28" spans="1:63" s="67" customFormat="1" ht="22.5" customHeight="1" x14ac:dyDescent="0.15">
      <c r="A28" s="58">
        <v>15</v>
      </c>
      <c r="B28" s="48"/>
      <c r="C28" s="21" t="str">
        <f>IF(患者1!AN28&lt;&gt;TRUE,患者1!C28,"")</f>
        <v/>
      </c>
      <c r="D28" s="22" t="str">
        <f>IF(患者1!AN28&lt;&gt;TRUE,患者1!D28,"")</f>
        <v/>
      </c>
      <c r="E28" s="23" t="s">
        <v>35</v>
      </c>
      <c r="F28" s="24" t="str">
        <f>IF(患者1!AN28&lt;&gt;TRUE,患者1!F28,"")</f>
        <v/>
      </c>
      <c r="G28" s="25"/>
      <c r="H28" s="96" t="str">
        <f>IF(患者1!AN28&lt;&gt;TRUE,患者1!H28,"")</f>
        <v/>
      </c>
      <c r="I28" s="97"/>
      <c r="J28" s="98"/>
      <c r="K28" s="99"/>
      <c r="L28" s="99"/>
      <c r="M28" s="99"/>
      <c r="N28" s="100"/>
      <c r="O28" s="98"/>
      <c r="P28" s="100"/>
      <c r="Q28" s="63"/>
      <c r="R28" s="63"/>
      <c r="S28" s="63"/>
      <c r="T28" s="63"/>
      <c r="U28" s="63"/>
      <c r="V28" s="63"/>
      <c r="W28" s="63"/>
      <c r="X28" s="63"/>
      <c r="Y28" s="63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 t="b">
        <f t="shared" si="4"/>
        <v>0</v>
      </c>
      <c r="AO28" s="67" t="b">
        <f t="shared" si="5"/>
        <v>0</v>
      </c>
      <c r="AR28" s="67" t="b">
        <f t="shared" si="3"/>
        <v>0</v>
      </c>
      <c r="AU28" s="39" t="b">
        <f>患者1!AU28</f>
        <v>0</v>
      </c>
      <c r="AV28" s="39" t="b">
        <f>患者1!AV28</f>
        <v>0</v>
      </c>
      <c r="AW28" s="67" t="str">
        <f t="shared" si="6"/>
        <v/>
      </c>
      <c r="AY28" s="39"/>
      <c r="AZ28" s="39">
        <f t="shared" si="8"/>
        <v>1</v>
      </c>
      <c r="BA28" s="39">
        <f t="shared" si="8"/>
        <v>1</v>
      </c>
      <c r="BB28" s="39" t="s">
        <v>38</v>
      </c>
      <c r="BK28" s="67" t="s">
        <v>42</v>
      </c>
    </row>
    <row r="29" spans="1:63" s="67" customFormat="1" ht="22.5" customHeight="1" x14ac:dyDescent="0.15">
      <c r="A29" s="58">
        <v>16</v>
      </c>
      <c r="B29" s="48"/>
      <c r="C29" s="21" t="str">
        <f>IF(患者1!AN29&lt;&gt;TRUE,患者1!C29,"")</f>
        <v/>
      </c>
      <c r="D29" s="22" t="str">
        <f>IF(患者1!AN29&lt;&gt;TRUE,患者1!D29,"")</f>
        <v/>
      </c>
      <c r="E29" s="23" t="s">
        <v>35</v>
      </c>
      <c r="F29" s="24" t="str">
        <f>IF(患者1!AN29&lt;&gt;TRUE,患者1!F29,"")</f>
        <v/>
      </c>
      <c r="G29" s="25"/>
      <c r="H29" s="96" t="str">
        <f>IF(患者1!AN29&lt;&gt;TRUE,患者1!H29,"")</f>
        <v/>
      </c>
      <c r="I29" s="97"/>
      <c r="J29" s="98"/>
      <c r="K29" s="99"/>
      <c r="L29" s="99"/>
      <c r="M29" s="99"/>
      <c r="N29" s="100"/>
      <c r="O29" s="98"/>
      <c r="P29" s="100"/>
      <c r="Q29" s="63"/>
      <c r="R29" s="63"/>
      <c r="S29" s="63"/>
      <c r="T29" s="63"/>
      <c r="U29" s="63"/>
      <c r="V29" s="63"/>
      <c r="W29" s="63"/>
      <c r="X29" s="63"/>
      <c r="Y29" s="63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 t="b">
        <f t="shared" si="4"/>
        <v>0</v>
      </c>
      <c r="AO29" s="67" t="b">
        <f t="shared" si="5"/>
        <v>0</v>
      </c>
      <c r="AR29" s="67" t="b">
        <f t="shared" si="3"/>
        <v>0</v>
      </c>
      <c r="AU29" s="39" t="b">
        <f>患者1!AU29</f>
        <v>0</v>
      </c>
      <c r="AV29" s="39" t="b">
        <f>患者1!AV29</f>
        <v>0</v>
      </c>
      <c r="AW29" s="67" t="str">
        <f t="shared" si="6"/>
        <v/>
      </c>
      <c r="AY29" s="39"/>
      <c r="AZ29" s="39">
        <f t="shared" si="8"/>
        <v>1</v>
      </c>
      <c r="BA29" s="39">
        <f t="shared" si="8"/>
        <v>1</v>
      </c>
      <c r="BB29" s="39" t="s">
        <v>38</v>
      </c>
      <c r="BK29" s="67" t="s">
        <v>42</v>
      </c>
    </row>
    <row r="30" spans="1:63" s="67" customFormat="1" ht="22.5" customHeight="1" x14ac:dyDescent="0.15">
      <c r="A30" s="58">
        <v>17</v>
      </c>
      <c r="B30" s="48"/>
      <c r="C30" s="21" t="str">
        <f>IF(患者1!AN30&lt;&gt;TRUE,患者1!C30,"")</f>
        <v/>
      </c>
      <c r="D30" s="22" t="str">
        <f>IF(患者1!AN30&lt;&gt;TRUE,患者1!D30,"")</f>
        <v/>
      </c>
      <c r="E30" s="23" t="s">
        <v>35</v>
      </c>
      <c r="F30" s="24" t="str">
        <f>IF(患者1!AN30&lt;&gt;TRUE,患者1!F30,"")</f>
        <v/>
      </c>
      <c r="G30" s="25"/>
      <c r="H30" s="96" t="str">
        <f>IF(患者1!AN30&lt;&gt;TRUE,患者1!H30,"")</f>
        <v/>
      </c>
      <c r="I30" s="97"/>
      <c r="J30" s="98"/>
      <c r="K30" s="99"/>
      <c r="L30" s="99"/>
      <c r="M30" s="99"/>
      <c r="N30" s="100"/>
      <c r="O30" s="98"/>
      <c r="P30" s="100"/>
      <c r="Q30" s="63"/>
      <c r="R30" s="63"/>
      <c r="S30" s="63"/>
      <c r="T30" s="63"/>
      <c r="U30" s="63"/>
      <c r="V30" s="63"/>
      <c r="W30" s="63"/>
      <c r="X30" s="63"/>
      <c r="Y30" s="63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 t="b">
        <f t="shared" si="4"/>
        <v>0</v>
      </c>
      <c r="AO30" s="67" t="b">
        <f t="shared" si="5"/>
        <v>0</v>
      </c>
      <c r="AR30" s="67" t="b">
        <f t="shared" si="3"/>
        <v>0</v>
      </c>
      <c r="AU30" s="39" t="b">
        <f>患者1!AU30</f>
        <v>0</v>
      </c>
      <c r="AV30" s="39" t="b">
        <f>患者1!AV30</f>
        <v>0</v>
      </c>
      <c r="AW30" s="67" t="str">
        <f t="shared" si="6"/>
        <v/>
      </c>
      <c r="AY30" s="39"/>
      <c r="AZ30" s="39">
        <f t="shared" si="8"/>
        <v>1</v>
      </c>
      <c r="BA30" s="39">
        <f t="shared" si="8"/>
        <v>1</v>
      </c>
      <c r="BB30" s="39" t="s">
        <v>38</v>
      </c>
      <c r="BK30" s="67" t="s">
        <v>42</v>
      </c>
    </row>
    <row r="31" spans="1:63" s="67" customFormat="1" ht="22.5" customHeight="1" x14ac:dyDescent="0.15">
      <c r="A31" s="58">
        <v>18</v>
      </c>
      <c r="B31" s="48"/>
      <c r="C31" s="21" t="str">
        <f>IF(患者1!AN31&lt;&gt;TRUE,患者1!C31,"")</f>
        <v/>
      </c>
      <c r="D31" s="22" t="str">
        <f>IF(患者1!AN31&lt;&gt;TRUE,患者1!D31,"")</f>
        <v/>
      </c>
      <c r="E31" s="23" t="s">
        <v>35</v>
      </c>
      <c r="F31" s="24" t="str">
        <f>IF(患者1!AN31&lt;&gt;TRUE,患者1!F31,"")</f>
        <v/>
      </c>
      <c r="G31" s="25"/>
      <c r="H31" s="96" t="str">
        <f>IF(患者1!AN31&lt;&gt;TRUE,患者1!H31,"")</f>
        <v/>
      </c>
      <c r="I31" s="97"/>
      <c r="J31" s="98"/>
      <c r="K31" s="99"/>
      <c r="L31" s="99"/>
      <c r="M31" s="99"/>
      <c r="N31" s="100"/>
      <c r="O31" s="98"/>
      <c r="P31" s="100"/>
      <c r="Q31" s="63"/>
      <c r="R31" s="63"/>
      <c r="S31" s="63"/>
      <c r="T31" s="63"/>
      <c r="U31" s="63"/>
      <c r="V31" s="63"/>
      <c r="W31" s="63"/>
      <c r="X31" s="63"/>
      <c r="Y31" s="63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 t="b">
        <f t="shared" si="4"/>
        <v>0</v>
      </c>
      <c r="AO31" s="67" t="b">
        <f t="shared" si="5"/>
        <v>0</v>
      </c>
      <c r="AR31" s="67" t="b">
        <f t="shared" si="3"/>
        <v>0</v>
      </c>
      <c r="AU31" s="39" t="b">
        <f>患者1!AU31</f>
        <v>0</v>
      </c>
      <c r="AV31" s="39" t="b">
        <f>患者1!AV31</f>
        <v>0</v>
      </c>
      <c r="AW31" s="67" t="str">
        <f t="shared" si="6"/>
        <v/>
      </c>
      <c r="AY31" s="39"/>
      <c r="AZ31" s="39">
        <f t="shared" si="8"/>
        <v>1</v>
      </c>
      <c r="BA31" s="39">
        <f t="shared" si="8"/>
        <v>1</v>
      </c>
      <c r="BB31" s="39" t="s">
        <v>38</v>
      </c>
      <c r="BK31" s="67" t="s">
        <v>42</v>
      </c>
    </row>
    <row r="32" spans="1:63" s="67" customFormat="1" ht="22.5" customHeight="1" x14ac:dyDescent="0.15">
      <c r="A32" s="58">
        <v>19</v>
      </c>
      <c r="B32" s="48"/>
      <c r="C32" s="21" t="str">
        <f>IF(患者1!AN32&lt;&gt;TRUE,患者1!C32,"")</f>
        <v/>
      </c>
      <c r="D32" s="22" t="str">
        <f>IF(患者1!AN32&lt;&gt;TRUE,患者1!D32,"")</f>
        <v/>
      </c>
      <c r="E32" s="23" t="s">
        <v>35</v>
      </c>
      <c r="F32" s="24" t="str">
        <f>IF(患者1!AN32&lt;&gt;TRUE,患者1!F32,"")</f>
        <v/>
      </c>
      <c r="G32" s="25"/>
      <c r="H32" s="96" t="str">
        <f>IF(患者1!AN32&lt;&gt;TRUE,患者1!H32,"")</f>
        <v/>
      </c>
      <c r="I32" s="97"/>
      <c r="J32" s="98"/>
      <c r="K32" s="99"/>
      <c r="L32" s="99"/>
      <c r="M32" s="99"/>
      <c r="N32" s="100"/>
      <c r="O32" s="98"/>
      <c r="P32" s="100"/>
      <c r="Q32" s="63"/>
      <c r="R32" s="63"/>
      <c r="S32" s="63"/>
      <c r="T32" s="63"/>
      <c r="U32" s="63"/>
      <c r="V32" s="63"/>
      <c r="W32" s="63"/>
      <c r="X32" s="63"/>
      <c r="Y32" s="63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 t="b">
        <f t="shared" si="4"/>
        <v>0</v>
      </c>
      <c r="AO32" s="67" t="b">
        <f t="shared" si="5"/>
        <v>0</v>
      </c>
      <c r="AR32" s="67" t="b">
        <f t="shared" si="3"/>
        <v>0</v>
      </c>
      <c r="AU32" s="39" t="b">
        <f>患者1!AU32</f>
        <v>0</v>
      </c>
      <c r="AV32" s="39" t="b">
        <f>患者1!AV32</f>
        <v>0</v>
      </c>
      <c r="AW32" s="67" t="str">
        <f t="shared" si="6"/>
        <v/>
      </c>
      <c r="AY32" s="39"/>
      <c r="AZ32" s="39">
        <f t="shared" si="8"/>
        <v>1</v>
      </c>
      <c r="BA32" s="39">
        <f t="shared" si="8"/>
        <v>1</v>
      </c>
      <c r="BB32" s="39" t="s">
        <v>38</v>
      </c>
      <c r="BK32" s="67" t="s">
        <v>42</v>
      </c>
    </row>
    <row r="33" spans="1:63" ht="22.5" customHeight="1" x14ac:dyDescent="0.15">
      <c r="A33" s="58">
        <v>20</v>
      </c>
      <c r="B33" s="48"/>
      <c r="C33" s="21" t="str">
        <f>IF(患者1!AN33&lt;&gt;TRUE,患者1!C33,"")</f>
        <v/>
      </c>
      <c r="D33" s="22" t="str">
        <f>IF(患者1!AN33&lt;&gt;TRUE,患者1!D33,"")</f>
        <v/>
      </c>
      <c r="E33" s="23" t="s">
        <v>35</v>
      </c>
      <c r="F33" s="24" t="str">
        <f>IF(患者1!AN33&lt;&gt;TRUE,患者1!F33,"")</f>
        <v/>
      </c>
      <c r="G33" s="25"/>
      <c r="H33" s="96" t="str">
        <f>IF(患者1!AN33&lt;&gt;TRUE,患者1!H33,"")</f>
        <v/>
      </c>
      <c r="I33" s="97"/>
      <c r="J33" s="98"/>
      <c r="K33" s="99"/>
      <c r="L33" s="99"/>
      <c r="M33" s="99"/>
      <c r="N33" s="100"/>
      <c r="O33" s="98"/>
      <c r="P33" s="100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 t="b">
        <f t="shared" si="4"/>
        <v>0</v>
      </c>
      <c r="AO33" s="67" t="b">
        <f t="shared" si="5"/>
        <v>0</v>
      </c>
      <c r="AR33" s="67" t="b">
        <f t="shared" si="3"/>
        <v>0</v>
      </c>
      <c r="AU33" s="39" t="b">
        <f>患者1!AU33</f>
        <v>0</v>
      </c>
      <c r="AV33" s="39" t="b">
        <f>患者1!AV33</f>
        <v>0</v>
      </c>
      <c r="AW33" s="67" t="str">
        <f t="shared" si="6"/>
        <v/>
      </c>
      <c r="AY33" s="39"/>
      <c r="AZ33" s="39">
        <f t="shared" si="8"/>
        <v>1</v>
      </c>
      <c r="BA33" s="39">
        <f t="shared" si="8"/>
        <v>1</v>
      </c>
      <c r="BK33" s="67" t="s">
        <v>42</v>
      </c>
    </row>
    <row r="34" spans="1:63" ht="30" customHeight="1" x14ac:dyDescent="0.15">
      <c r="C34" s="65" t="s">
        <v>18</v>
      </c>
      <c r="D34" s="52">
        <f>患者1!D34</f>
        <v>0</v>
      </c>
      <c r="E34" s="52" t="s">
        <v>19</v>
      </c>
      <c r="AD34" s="39"/>
      <c r="AE34" s="39"/>
      <c r="AF34" s="39"/>
      <c r="AG34" s="39"/>
      <c r="AH34" s="39"/>
      <c r="AI34" s="39"/>
      <c r="AN34" s="39"/>
      <c r="BK34" s="67" t="s">
        <v>42</v>
      </c>
    </row>
    <row r="35" spans="1:63" ht="27.75" customHeight="1" x14ac:dyDescent="0.15">
      <c r="H35" s="53" t="s">
        <v>20</v>
      </c>
      <c r="I35" s="26">
        <f>患者1!I35</f>
        <v>0</v>
      </c>
      <c r="J35" s="54" t="s">
        <v>21</v>
      </c>
      <c r="Z35" s="101" t="str">
        <f>AF39</f>
        <v/>
      </c>
      <c r="AA35" s="101"/>
      <c r="AB35" s="101"/>
      <c r="AC35" s="101"/>
      <c r="AD35" s="39"/>
      <c r="AE35" s="39"/>
      <c r="AF35" s="39"/>
      <c r="AG35" s="39"/>
      <c r="AH35" s="39"/>
      <c r="AI35" s="39"/>
      <c r="AN35" s="39"/>
      <c r="BK35" s="67" t="s">
        <v>42</v>
      </c>
    </row>
    <row r="36" spans="1:63" x14ac:dyDescent="0.15">
      <c r="R36" s="55"/>
      <c r="Z36" s="101"/>
      <c r="AA36" s="101"/>
      <c r="AB36" s="101"/>
      <c r="AC36" s="101"/>
      <c r="AD36" s="39"/>
      <c r="AE36" s="39"/>
      <c r="AF36" s="39"/>
      <c r="AG36" s="39"/>
      <c r="AH36" s="39"/>
      <c r="AI36" s="39"/>
      <c r="AN36" s="39"/>
      <c r="BK36" s="67" t="s">
        <v>42</v>
      </c>
    </row>
    <row r="37" spans="1:63" ht="13.5" customHeight="1" x14ac:dyDescent="0.15">
      <c r="R37" s="55"/>
      <c r="Z37" s="101"/>
      <c r="AA37" s="101"/>
      <c r="AB37" s="101"/>
      <c r="AC37" s="101"/>
      <c r="AD37" s="39"/>
      <c r="AE37" s="39"/>
      <c r="AF37" s="39" t="str">
        <f>AF2&amp;CHAR(10) &amp; AF3&amp;CHAR(10) &amp; AF4&amp;CHAR(10) &amp; AF5&amp;CHAR(10) &amp; AF6&amp;CHAR(10) &amp; AF9&amp;CHAR(10) &amp; AF10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</v>
      </c>
      <c r="AG37" s="39"/>
      <c r="AH37" s="39"/>
      <c r="AI37" s="39"/>
      <c r="AN37" s="39"/>
      <c r="BK37" s="67" t="s">
        <v>42</v>
      </c>
    </row>
    <row r="38" spans="1:63" ht="13.5" customHeight="1" x14ac:dyDescent="0.15">
      <c r="R38" s="55"/>
      <c r="Z38" s="101"/>
      <c r="AA38" s="101"/>
      <c r="AB38" s="101"/>
      <c r="AC38" s="101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Y38" s="39"/>
      <c r="AZ38" s="39"/>
      <c r="BA38" s="39"/>
      <c r="BB38" s="39"/>
      <c r="BC38" s="39"/>
      <c r="BD38" s="39"/>
      <c r="BE38" s="39"/>
      <c r="BG38" s="39"/>
      <c r="BH38" s="39"/>
      <c r="BI38" s="39"/>
      <c r="BJ38" s="39"/>
      <c r="BK38" s="67" t="s">
        <v>42</v>
      </c>
    </row>
    <row r="39" spans="1:63" ht="13.5" customHeight="1" x14ac:dyDescent="0.15">
      <c r="R39" s="55"/>
      <c r="Z39" s="101"/>
      <c r="AA39" s="101"/>
      <c r="AB39" s="101"/>
      <c r="AC39" s="101"/>
      <c r="AD39" s="39"/>
      <c r="AE39" s="39"/>
      <c r="AF39" s="39" t="str">
        <f>患者1!AF39</f>
        <v/>
      </c>
      <c r="AG39" s="39" t="str">
        <f>患者1!AG39</f>
        <v/>
      </c>
      <c r="AH39" s="39" t="str">
        <f>患者1!AH39</f>
        <v/>
      </c>
      <c r="AI39" s="39" t="str">
        <f>患者1!AI39</f>
        <v/>
      </c>
      <c r="AN39" s="39"/>
      <c r="AY39" s="39"/>
      <c r="AZ39" s="39"/>
      <c r="BA39" s="39"/>
      <c r="BB39" s="39"/>
      <c r="BC39" s="39"/>
      <c r="BD39" s="39"/>
      <c r="BE39" s="39"/>
      <c r="BG39" s="39"/>
      <c r="BH39" s="39"/>
      <c r="BI39" s="39"/>
      <c r="BJ39" s="39"/>
      <c r="BK39" s="67" t="s">
        <v>42</v>
      </c>
    </row>
    <row r="40" spans="1:63" ht="13.5" customHeight="1" x14ac:dyDescent="0.15">
      <c r="R40" s="55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Y40" s="39"/>
      <c r="AZ40" s="39"/>
      <c r="BA40" s="39"/>
      <c r="BB40" s="39"/>
      <c r="BC40" s="39"/>
      <c r="BD40" s="39"/>
      <c r="BE40" s="39"/>
      <c r="BG40" s="39"/>
      <c r="BH40" s="39"/>
      <c r="BI40" s="39"/>
      <c r="BJ40" s="39"/>
      <c r="BK40" s="67" t="s">
        <v>42</v>
      </c>
    </row>
    <row r="41" spans="1:63" ht="13.5" customHeight="1" x14ac:dyDescent="0.15">
      <c r="R41" s="55"/>
      <c r="AA41" s="39"/>
      <c r="AD41" s="39"/>
      <c r="AE41" s="39"/>
      <c r="AF41" s="39" t="str">
        <f>AF12&amp;AF39</f>
        <v>※「患者氏名（同一建物居住者）」　</v>
      </c>
      <c r="AG41" s="39" t="str">
        <f t="shared" ref="AG41:AI41" si="9">AG12&amp;AG39</f>
        <v>※「診療時間（開始時刻及び終了時間）」　</v>
      </c>
      <c r="AH41" s="39" t="str">
        <f t="shared" si="9"/>
        <v>※「診療場所」　</v>
      </c>
      <c r="AI41" s="39" t="str">
        <f t="shared" si="9"/>
        <v>※「在宅訪問診療料２、往診料」　</v>
      </c>
      <c r="AN41" s="39"/>
      <c r="AY41" s="39"/>
      <c r="AZ41" s="39"/>
      <c r="BA41" s="39"/>
      <c r="BB41" s="39"/>
      <c r="BC41" s="39"/>
      <c r="BD41" s="39"/>
      <c r="BE41" s="39"/>
      <c r="BG41" s="39"/>
      <c r="BH41" s="39"/>
      <c r="BI41" s="39"/>
      <c r="BJ41" s="39"/>
      <c r="BK41" s="67" t="s">
        <v>42</v>
      </c>
    </row>
    <row r="42" spans="1:63" ht="13.5" customHeight="1" x14ac:dyDescent="0.15">
      <c r="R42" s="55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Y42" s="39"/>
      <c r="AZ42" s="39"/>
      <c r="BA42" s="39"/>
      <c r="BB42" s="39"/>
      <c r="BC42" s="39"/>
      <c r="BD42" s="39"/>
      <c r="BE42" s="39"/>
      <c r="BG42" s="39"/>
      <c r="BH42" s="39"/>
      <c r="BI42" s="39"/>
      <c r="BJ42" s="39"/>
      <c r="BK42" s="67" t="s">
        <v>42</v>
      </c>
    </row>
    <row r="43" spans="1:63" ht="13.5" customHeight="1" x14ac:dyDescent="0.15">
      <c r="R43" s="55"/>
      <c r="Z43" s="67" t="str">
        <f>"※「診療人数合計」　"&amp;D34&amp;"人　"</f>
        <v>※「診療人数合計」　0人　</v>
      </c>
      <c r="AA43" s="67" t="str">
        <f>"※「主治医氏名」　"&amp;I35&amp;"　"</f>
        <v>※「主治医氏名」　0　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Y43" s="39"/>
      <c r="AZ43" s="39"/>
      <c r="BA43" s="39"/>
      <c r="BB43" s="39"/>
      <c r="BC43" s="39"/>
      <c r="BD43" s="39"/>
      <c r="BE43" s="39"/>
      <c r="BG43" s="39"/>
      <c r="BH43" s="39"/>
      <c r="BI43" s="39"/>
      <c r="BJ43" s="39"/>
      <c r="BK43" s="67" t="s">
        <v>42</v>
      </c>
    </row>
    <row r="44" spans="1:63" ht="13.5" customHeight="1" x14ac:dyDescent="0.15">
      <c r="R44" s="55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Y44" s="39"/>
      <c r="AZ44" s="39"/>
      <c r="BA44" s="39"/>
      <c r="BB44" s="39"/>
      <c r="BC44" s="39"/>
      <c r="BD44" s="39"/>
      <c r="BE44" s="39"/>
      <c r="BG44" s="39"/>
      <c r="BH44" s="39"/>
      <c r="BI44" s="39"/>
      <c r="BJ44" s="39"/>
      <c r="BK44" s="67" t="s">
        <v>42</v>
      </c>
    </row>
    <row r="45" spans="1:63" ht="13.5" customHeight="1" x14ac:dyDescent="0.15">
      <c r="R45" s="55"/>
      <c r="Z45" s="67" t="str">
        <f>Z43&amp;CHAR(10) &amp; AA43</f>
        <v>※「診療人数合計」　0人　
※「主治医氏名」　0　</v>
      </c>
      <c r="AA45" s="39"/>
      <c r="AB45" s="39"/>
      <c r="AC45" s="39"/>
      <c r="AD45" s="39"/>
      <c r="AE45" s="39"/>
      <c r="AF45" s="39" t="str">
        <f>DBCS(Z45)</f>
        <v>※「診療人数合計」　０人　
※「主治医氏名」　０　</v>
      </c>
      <c r="AG45" s="39"/>
      <c r="AH45" s="39"/>
      <c r="AI45" s="39"/>
      <c r="AJ45" s="39"/>
      <c r="AK45" s="39"/>
      <c r="AL45" s="39"/>
      <c r="AM45" s="39"/>
      <c r="AN45" s="39"/>
      <c r="AY45" s="39"/>
      <c r="AZ45" s="39"/>
      <c r="BA45" s="39"/>
      <c r="BB45" s="39"/>
      <c r="BC45" s="39"/>
      <c r="BD45" s="39"/>
      <c r="BE45" s="39"/>
      <c r="BG45" s="39"/>
      <c r="BH45" s="39"/>
      <c r="BI45" s="39"/>
      <c r="BJ45" s="39"/>
      <c r="BK45" s="67" t="s">
        <v>42</v>
      </c>
    </row>
    <row r="46" spans="1:63" ht="13.5" customHeight="1" x14ac:dyDescent="0.15">
      <c r="R46" s="55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Y46" s="39"/>
      <c r="AZ46" s="39"/>
      <c r="BA46" s="39"/>
      <c r="BB46" s="39"/>
      <c r="BC46" s="39"/>
      <c r="BD46" s="39"/>
      <c r="BE46" s="39"/>
      <c r="BG46" s="39"/>
      <c r="BH46" s="39"/>
      <c r="BI46" s="39"/>
      <c r="BJ46" s="39"/>
      <c r="BK46" s="67" t="s">
        <v>42</v>
      </c>
    </row>
    <row r="47" spans="1:63" ht="13.5" customHeight="1" x14ac:dyDescent="0.15">
      <c r="R47" s="55"/>
      <c r="Z47" s="39"/>
      <c r="AA47" s="39"/>
      <c r="AB47" s="39"/>
      <c r="AC47" s="39"/>
      <c r="AD47" s="39"/>
      <c r="AE47" s="39"/>
      <c r="AF47" s="39" t="str">
        <f>AF37&amp;CHAR(10) &amp;AF41&amp;CHAR(10) &amp;AG41&amp;CHAR(10) &amp;AH41&amp;CHAR(10) &amp;AI41&amp;CHAR(10) &amp;AF45</f>
        <v>※「訪問診療に関する記録書」
※「患者氏名」　
※「要介護度」　該当なし
※「認知症の日常生活自立度」　該当なし
※「患者住所」　０
※「訪問診療が必要な理由」　
※「訪問診療を行った日」　平成０年０月０日
※「患者氏名（同一建物居住者）」　
※「診療時間（開始時刻及び終了時間）」　
※「診療場所」　
※「在宅訪問診療料２、往診料」　
※「診療人数合計」　０人　
※「主治医氏名」　０　</v>
      </c>
      <c r="AG47" s="39"/>
      <c r="AH47" s="39"/>
      <c r="AI47" s="39"/>
      <c r="AJ47" s="39"/>
      <c r="AK47" s="39"/>
      <c r="AL47" s="39"/>
      <c r="AM47" s="39"/>
      <c r="AN47" s="39"/>
      <c r="AY47" s="39"/>
      <c r="AZ47" s="39"/>
      <c r="BA47" s="39"/>
      <c r="BB47" s="39"/>
      <c r="BC47" s="39"/>
      <c r="BD47" s="39"/>
      <c r="BE47" s="39"/>
      <c r="BG47" s="39"/>
      <c r="BH47" s="39"/>
      <c r="BI47" s="39"/>
      <c r="BJ47" s="39"/>
      <c r="BK47" s="67" t="s">
        <v>42</v>
      </c>
    </row>
    <row r="48" spans="1:63" ht="13.5" customHeight="1" x14ac:dyDescent="0.15">
      <c r="R48" s="55"/>
      <c r="AY48" s="39"/>
      <c r="AZ48" s="39"/>
      <c r="BA48" s="39"/>
      <c r="BB48" s="39"/>
      <c r="BC48" s="39"/>
      <c r="BD48" s="39"/>
      <c r="BE48" s="39"/>
      <c r="BG48" s="39"/>
      <c r="BH48" s="39"/>
      <c r="BI48" s="39"/>
      <c r="BJ48" s="39"/>
      <c r="BK48" s="39"/>
    </row>
    <row r="49" spans="18:63" ht="13.5" customHeight="1" x14ac:dyDescent="0.15">
      <c r="R49" s="55"/>
      <c r="AY49" s="39"/>
      <c r="AZ49" s="39"/>
      <c r="BA49" s="39"/>
      <c r="BB49" s="39"/>
      <c r="BC49" s="39"/>
      <c r="BD49" s="39"/>
      <c r="BE49" s="39"/>
      <c r="BG49" s="39"/>
      <c r="BH49" s="39"/>
      <c r="BI49" s="39"/>
      <c r="BJ49" s="39"/>
      <c r="BK49" s="39"/>
    </row>
    <row r="50" spans="18:63" ht="13.5" customHeight="1" x14ac:dyDescent="0.15">
      <c r="R50" s="55"/>
      <c r="AY50" s="39"/>
      <c r="AZ50" s="39"/>
      <c r="BA50" s="39"/>
      <c r="BB50" s="39"/>
      <c r="BC50" s="39"/>
      <c r="BD50" s="39"/>
      <c r="BE50" s="39"/>
      <c r="BG50" s="39"/>
      <c r="BH50" s="39"/>
      <c r="BI50" s="39"/>
      <c r="BJ50" s="39"/>
      <c r="BK50" s="39"/>
    </row>
    <row r="51" spans="18:63" x14ac:dyDescent="0.15">
      <c r="R51" s="55"/>
    </row>
    <row r="52" spans="18:63" x14ac:dyDescent="0.15">
      <c r="R52" s="55"/>
    </row>
    <row r="53" spans="18:63" x14ac:dyDescent="0.15">
      <c r="R53" s="55"/>
    </row>
    <row r="54" spans="18:63" x14ac:dyDescent="0.15">
      <c r="R54" s="55"/>
    </row>
    <row r="55" spans="18:63" x14ac:dyDescent="0.15">
      <c r="R55" s="55"/>
    </row>
    <row r="56" spans="18:63" x14ac:dyDescent="0.15">
      <c r="R56" s="55"/>
    </row>
    <row r="57" spans="18:63" x14ac:dyDescent="0.15">
      <c r="R57" s="55"/>
    </row>
    <row r="58" spans="18:63" x14ac:dyDescent="0.15">
      <c r="R58" s="55"/>
    </row>
  </sheetData>
  <sheetProtection sheet="1" objects="1" scenarios="1"/>
  <mergeCells count="76">
    <mergeCell ref="H33:I33"/>
    <mergeCell ref="J33:N33"/>
    <mergeCell ref="O33:P33"/>
    <mergeCell ref="Z35:AC39"/>
    <mergeCell ref="H31:I31"/>
    <mergeCell ref="J31:N31"/>
    <mergeCell ref="O31:P31"/>
    <mergeCell ref="H32:I32"/>
    <mergeCell ref="J32:N32"/>
    <mergeCell ref="O32:P32"/>
    <mergeCell ref="H29:I29"/>
    <mergeCell ref="J29:N29"/>
    <mergeCell ref="O29:P29"/>
    <mergeCell ref="H30:I30"/>
    <mergeCell ref="J30:N30"/>
    <mergeCell ref="O30:P30"/>
    <mergeCell ref="H27:I27"/>
    <mergeCell ref="J27:N27"/>
    <mergeCell ref="O27:P27"/>
    <mergeCell ref="H28:I28"/>
    <mergeCell ref="J28:N28"/>
    <mergeCell ref="O28:P28"/>
    <mergeCell ref="H25:I25"/>
    <mergeCell ref="J25:N25"/>
    <mergeCell ref="O25:P25"/>
    <mergeCell ref="H26:I26"/>
    <mergeCell ref="J26:N26"/>
    <mergeCell ref="O26:P26"/>
    <mergeCell ref="H23:I23"/>
    <mergeCell ref="J23:N23"/>
    <mergeCell ref="O23:P23"/>
    <mergeCell ref="H24:I24"/>
    <mergeCell ref="J24:N24"/>
    <mergeCell ref="O24:P24"/>
    <mergeCell ref="H21:I21"/>
    <mergeCell ref="J21:N21"/>
    <mergeCell ref="O21:P21"/>
    <mergeCell ref="H22:I22"/>
    <mergeCell ref="J22:N22"/>
    <mergeCell ref="O22:P22"/>
    <mergeCell ref="H19:I19"/>
    <mergeCell ref="J19:N19"/>
    <mergeCell ref="O19:P19"/>
    <mergeCell ref="H20:I20"/>
    <mergeCell ref="J20:N20"/>
    <mergeCell ref="O20:P20"/>
    <mergeCell ref="H17:I17"/>
    <mergeCell ref="J17:N17"/>
    <mergeCell ref="O17:P17"/>
    <mergeCell ref="H18:I18"/>
    <mergeCell ref="J18:N18"/>
    <mergeCell ref="O18:P18"/>
    <mergeCell ref="H15:I15"/>
    <mergeCell ref="J15:N15"/>
    <mergeCell ref="O15:P15"/>
    <mergeCell ref="H16:I16"/>
    <mergeCell ref="J16:N16"/>
    <mergeCell ref="O16:P16"/>
    <mergeCell ref="H12:I13"/>
    <mergeCell ref="J12:N12"/>
    <mergeCell ref="O12:P13"/>
    <mergeCell ref="D13:F13"/>
    <mergeCell ref="J13:N13"/>
    <mergeCell ref="H14:I14"/>
    <mergeCell ref="J14:N14"/>
    <mergeCell ref="O14:P14"/>
    <mergeCell ref="C2:P2"/>
    <mergeCell ref="D3:H3"/>
    <mergeCell ref="R3:R19"/>
    <mergeCell ref="E4:G4"/>
    <mergeCell ref="I4:P4"/>
    <mergeCell ref="E5:P5"/>
    <mergeCell ref="D6:P6"/>
    <mergeCell ref="C9:P9"/>
    <mergeCell ref="C12:C13"/>
    <mergeCell ref="D12:F1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Check Box 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5" name="Check Box 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13</xdr:row>
                    <xdr:rowOff>38100</xdr:rowOff>
                  </from>
                  <to>
                    <xdr:col>15</xdr:col>
                    <xdr:colOff>95250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7" r:id="rId6" name="Option Button 3">
              <controlPr defaultSize="0" autoFill="0" autoLine="0" autoPict="0">
                <anchor moveWithCells="1">
                  <from>
                    <xdr:col>4</xdr:col>
                    <xdr:colOff>85725</xdr:colOff>
                    <xdr:row>3</xdr:row>
                    <xdr:rowOff>66675</xdr:rowOff>
                  </from>
                  <to>
                    <xdr:col>7</xdr:col>
                    <xdr:colOff>9525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8" r:id="rId7" name="Option Button 4">
              <controlPr defaultSize="0" autoFill="0" autoLine="0" autoPict="0">
                <anchor moveWithCells="1">
                  <from>
                    <xdr:col>5</xdr:col>
                    <xdr:colOff>352425</xdr:colOff>
                    <xdr:row>3</xdr:row>
                    <xdr:rowOff>66675</xdr:rowOff>
                  </from>
                  <to>
                    <xdr:col>7</xdr:col>
                    <xdr:colOff>523875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9" r:id="rId8" name="Option Button 5">
              <controlPr defaultSize="0" autoFill="0" autoLine="0" autoPict="0">
                <anchor moveWithCells="1">
                  <from>
                    <xdr:col>7</xdr:col>
                    <xdr:colOff>714375</xdr:colOff>
                    <xdr:row>3</xdr:row>
                    <xdr:rowOff>66675</xdr:rowOff>
                  </from>
                  <to>
                    <xdr:col>8</xdr:col>
                    <xdr:colOff>695325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0" r:id="rId9" name="Option Button 6">
              <controlPr defaultSize="0" autoFill="0" autoLine="0" autoPict="0">
                <anchor moveWithCells="1">
                  <from>
                    <xdr:col>8</xdr:col>
                    <xdr:colOff>371475</xdr:colOff>
                    <xdr:row>3</xdr:row>
                    <xdr:rowOff>66675</xdr:rowOff>
                  </from>
                  <to>
                    <xdr:col>8</xdr:col>
                    <xdr:colOff>1209675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1" r:id="rId10" name="Option Button 7">
              <controlPr defaultSize="0" autoFill="0" autoLine="0" autoPict="0">
                <anchor moveWithCells="1">
                  <from>
                    <xdr:col>8</xdr:col>
                    <xdr:colOff>885825</xdr:colOff>
                    <xdr:row>3</xdr:row>
                    <xdr:rowOff>66675</xdr:rowOff>
                  </from>
                  <to>
                    <xdr:col>8</xdr:col>
                    <xdr:colOff>1724025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2" r:id="rId11" name="Option Button 8">
              <controlPr defaultSize="0" autoFill="0" autoLine="0" autoPict="0">
                <anchor moveWithCells="1">
                  <from>
                    <xdr:col>8</xdr:col>
                    <xdr:colOff>1400175</xdr:colOff>
                    <xdr:row>3</xdr:row>
                    <xdr:rowOff>66675</xdr:rowOff>
                  </from>
                  <to>
                    <xdr:col>9</xdr:col>
                    <xdr:colOff>114300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3" r:id="rId12" name="Option Button 9">
              <controlPr defaultSize="0" autoFill="0" autoLine="0" autoPict="0">
                <anchor moveWithCells="1">
                  <from>
                    <xdr:col>8</xdr:col>
                    <xdr:colOff>1914525</xdr:colOff>
                    <xdr:row>3</xdr:row>
                    <xdr:rowOff>66675</xdr:rowOff>
                  </from>
                  <to>
                    <xdr:col>11</xdr:col>
                    <xdr:colOff>142875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4" r:id="rId13" name="Option Button 10">
              <controlPr defaultSize="0" autoFill="0" autoLine="0" autoPict="0">
                <anchor moveWithCells="1">
                  <from>
                    <xdr:col>10</xdr:col>
                    <xdr:colOff>57150</xdr:colOff>
                    <xdr:row>3</xdr:row>
                    <xdr:rowOff>66675</xdr:rowOff>
                  </from>
                  <to>
                    <xdr:col>13</xdr:col>
                    <xdr:colOff>152400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5" r:id="rId14" name="Group Box 11">
              <controlPr defaultSize="0" autoFill="0" autoPict="0">
                <anchor moveWithCells="1">
                  <from>
                    <xdr:col>2</xdr:col>
                    <xdr:colOff>1000125</xdr:colOff>
                    <xdr:row>2</xdr:row>
                    <xdr:rowOff>266700</xdr:rowOff>
                  </from>
                  <to>
                    <xdr:col>15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6" r:id="rId15" name="Option Button 12">
              <controlPr defaultSize="0" autoFill="0" autoLine="0" autoPict="0">
                <anchor moveWithCells="1">
                  <from>
                    <xdr:col>4</xdr:col>
                    <xdr:colOff>76200</xdr:colOff>
                    <xdr:row>4</xdr:row>
                    <xdr:rowOff>76200</xdr:rowOff>
                  </from>
                  <to>
                    <xdr:col>7</xdr:col>
                    <xdr:colOff>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7" r:id="rId16" name="Option Button 13">
              <controlPr defaultSize="0" autoFill="0" autoLine="0" autoPict="0">
                <anchor moveWithCells="1">
                  <from>
                    <xdr:col>5</xdr:col>
                    <xdr:colOff>342900</xdr:colOff>
                    <xdr:row>4</xdr:row>
                    <xdr:rowOff>76200</xdr:rowOff>
                  </from>
                  <to>
                    <xdr:col>7</xdr:col>
                    <xdr:colOff>514350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8" r:id="rId17" name="Option Button 14">
              <controlPr defaultSize="0" autoFill="0" autoLine="0" autoPict="0">
                <anchor moveWithCells="1">
                  <from>
                    <xdr:col>7</xdr:col>
                    <xdr:colOff>190500</xdr:colOff>
                    <xdr:row>4</xdr:row>
                    <xdr:rowOff>76200</xdr:rowOff>
                  </from>
                  <to>
                    <xdr:col>8</xdr:col>
                    <xdr:colOff>171450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9" r:id="rId18" name="Option Button 15">
              <controlPr defaultSize="0" autoFill="0" autoLine="0" autoPict="0">
                <anchor moveWithCells="1">
                  <from>
                    <xdr:col>7</xdr:col>
                    <xdr:colOff>704850</xdr:colOff>
                    <xdr:row>4</xdr:row>
                    <xdr:rowOff>76200</xdr:rowOff>
                  </from>
                  <to>
                    <xdr:col>8</xdr:col>
                    <xdr:colOff>685800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0" r:id="rId19" name="Option Button 16">
              <controlPr defaultSize="0" autoFill="0" autoLine="0" autoPict="0">
                <anchor moveWithCells="1">
                  <from>
                    <xdr:col>8</xdr:col>
                    <xdr:colOff>361950</xdr:colOff>
                    <xdr:row>4</xdr:row>
                    <xdr:rowOff>76200</xdr:rowOff>
                  </from>
                  <to>
                    <xdr:col>8</xdr:col>
                    <xdr:colOff>1200150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1" r:id="rId20" name="Option Button 17">
              <controlPr defaultSize="0" autoFill="0" autoLine="0" autoPict="0">
                <anchor moveWithCells="1">
                  <from>
                    <xdr:col>8</xdr:col>
                    <xdr:colOff>876300</xdr:colOff>
                    <xdr:row>4</xdr:row>
                    <xdr:rowOff>76200</xdr:rowOff>
                  </from>
                  <to>
                    <xdr:col>8</xdr:col>
                    <xdr:colOff>1714500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2" r:id="rId21" name="Option Button 18">
              <controlPr defaultSize="0" autoFill="0" autoLine="0" autoPict="0">
                <anchor moveWithCells="1">
                  <from>
                    <xdr:col>8</xdr:col>
                    <xdr:colOff>1390650</xdr:colOff>
                    <xdr:row>4</xdr:row>
                    <xdr:rowOff>76200</xdr:rowOff>
                  </from>
                  <to>
                    <xdr:col>9</xdr:col>
                    <xdr:colOff>104775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3" r:id="rId22" name="Option Button 19">
              <controlPr defaultSize="0" autoFill="0" autoLine="0" autoPict="0">
                <anchor moveWithCells="1">
                  <from>
                    <xdr:col>8</xdr:col>
                    <xdr:colOff>1905000</xdr:colOff>
                    <xdr:row>4</xdr:row>
                    <xdr:rowOff>76200</xdr:rowOff>
                  </from>
                  <to>
                    <xdr:col>11</xdr:col>
                    <xdr:colOff>133350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4" r:id="rId23" name="Option Button 20">
              <controlPr defaultSize="0" autoFill="0" autoLine="0" autoPict="0">
                <anchor moveWithCells="1">
                  <from>
                    <xdr:col>10</xdr:col>
                    <xdr:colOff>57150</xdr:colOff>
                    <xdr:row>4</xdr:row>
                    <xdr:rowOff>76200</xdr:rowOff>
                  </from>
                  <to>
                    <xdr:col>13</xdr:col>
                    <xdr:colOff>152400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5" r:id="rId24" name="Group Box 21">
              <controlPr defaultSize="0" autoFill="0" autoPict="0">
                <anchor moveWithCells="1">
                  <from>
                    <xdr:col>3</xdr:col>
                    <xdr:colOff>438150</xdr:colOff>
                    <xdr:row>4</xdr:row>
                    <xdr:rowOff>57150</xdr:rowOff>
                  </from>
                  <to>
                    <xdr:col>15</xdr:col>
                    <xdr:colOff>228600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6" r:id="rId25" name="Option Button 22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76200</xdr:rowOff>
                  </from>
                  <to>
                    <xdr:col>15</xdr:col>
                    <xdr:colOff>180975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7" r:id="rId26" name="Check Box 2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14</xdr:row>
                    <xdr:rowOff>28575</xdr:rowOff>
                  </from>
                  <to>
                    <xdr:col>12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8" r:id="rId27" name="Check Box 2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14</xdr:row>
                    <xdr:rowOff>38100</xdr:rowOff>
                  </from>
                  <to>
                    <xdr:col>15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9" r:id="rId28" name="Check Box 2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15</xdr:row>
                    <xdr:rowOff>28575</xdr:rowOff>
                  </from>
                  <to>
                    <xdr:col>12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0" r:id="rId29" name="Check Box 2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15</xdr:row>
                    <xdr:rowOff>38100</xdr:rowOff>
                  </from>
                  <to>
                    <xdr:col>15</xdr:col>
                    <xdr:colOff>95250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1" r:id="rId30" name="Check Box 2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16</xdr:row>
                    <xdr:rowOff>28575</xdr:rowOff>
                  </from>
                  <to>
                    <xdr:col>12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2" r:id="rId31" name="Check Box 2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16</xdr:row>
                    <xdr:rowOff>38100</xdr:rowOff>
                  </from>
                  <to>
                    <xdr:col>15</xdr:col>
                    <xdr:colOff>95250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3" r:id="rId32" name="Check Box 2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17</xdr:row>
                    <xdr:rowOff>28575</xdr:rowOff>
                  </from>
                  <to>
                    <xdr:col>12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4" r:id="rId33" name="Check Box 3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17</xdr:row>
                    <xdr:rowOff>38100</xdr:rowOff>
                  </from>
                  <to>
                    <xdr:col>15</xdr:col>
                    <xdr:colOff>95250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5" r:id="rId34" name="Check Box 3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18</xdr:row>
                    <xdr:rowOff>28575</xdr:rowOff>
                  </from>
                  <to>
                    <xdr:col>12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6" r:id="rId35" name="Check Box 3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18</xdr:row>
                    <xdr:rowOff>38100</xdr:rowOff>
                  </from>
                  <to>
                    <xdr:col>15</xdr:col>
                    <xdr:colOff>95250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7" r:id="rId36" name="Check Box 3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19</xdr:row>
                    <xdr:rowOff>28575</xdr:rowOff>
                  </from>
                  <to>
                    <xdr:col>12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8" r:id="rId37" name="Check Box 3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19</xdr:row>
                    <xdr:rowOff>38100</xdr:rowOff>
                  </from>
                  <to>
                    <xdr:col>15</xdr:col>
                    <xdr:colOff>95250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9" r:id="rId38" name="Check Box 3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20</xdr:row>
                    <xdr:rowOff>28575</xdr:rowOff>
                  </from>
                  <to>
                    <xdr:col>12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0" r:id="rId39" name="Check Box 3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20</xdr:row>
                    <xdr:rowOff>38100</xdr:rowOff>
                  </from>
                  <to>
                    <xdr:col>15</xdr:col>
                    <xdr:colOff>95250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1" r:id="rId40" name="Check Box 3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21</xdr:row>
                    <xdr:rowOff>28575</xdr:rowOff>
                  </from>
                  <to>
                    <xdr:col>12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2" r:id="rId41" name="Check Box 3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21</xdr:row>
                    <xdr:rowOff>38100</xdr:rowOff>
                  </from>
                  <to>
                    <xdr:col>15</xdr:col>
                    <xdr:colOff>95250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3" r:id="rId42" name="Check Box 3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22</xdr:row>
                    <xdr:rowOff>28575</xdr:rowOff>
                  </from>
                  <to>
                    <xdr:col>12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4" r:id="rId43" name="Check Box 4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22</xdr:row>
                    <xdr:rowOff>38100</xdr:rowOff>
                  </from>
                  <to>
                    <xdr:col>15</xdr:col>
                    <xdr:colOff>95250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5" r:id="rId44" name="Check Box 4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23</xdr:row>
                    <xdr:rowOff>28575</xdr:rowOff>
                  </from>
                  <to>
                    <xdr:col>12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6" r:id="rId45" name="Check Box 4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23</xdr:row>
                    <xdr:rowOff>38100</xdr:rowOff>
                  </from>
                  <to>
                    <xdr:col>15</xdr:col>
                    <xdr:colOff>95250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7" r:id="rId46" name="Check Box 4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24</xdr:row>
                    <xdr:rowOff>28575</xdr:rowOff>
                  </from>
                  <to>
                    <xdr:col>12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8" r:id="rId47" name="Check Box 4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24</xdr:row>
                    <xdr:rowOff>38100</xdr:rowOff>
                  </from>
                  <to>
                    <xdr:col>15</xdr:col>
                    <xdr:colOff>95250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9" r:id="rId48" name="Check Box 4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25</xdr:row>
                    <xdr:rowOff>28575</xdr:rowOff>
                  </from>
                  <to>
                    <xdr:col>12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0" r:id="rId49" name="Check Box 4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25</xdr:row>
                    <xdr:rowOff>38100</xdr:rowOff>
                  </from>
                  <to>
                    <xdr:col>15</xdr:col>
                    <xdr:colOff>95250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1" r:id="rId50" name="Check Box 4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26</xdr:row>
                    <xdr:rowOff>28575</xdr:rowOff>
                  </from>
                  <to>
                    <xdr:col>12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2" r:id="rId51" name="Check Box 4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26</xdr:row>
                    <xdr:rowOff>38100</xdr:rowOff>
                  </from>
                  <to>
                    <xdr:col>15</xdr:col>
                    <xdr:colOff>95250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3" r:id="rId52" name="Check Box 4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27</xdr:row>
                    <xdr:rowOff>28575</xdr:rowOff>
                  </from>
                  <to>
                    <xdr:col>12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4" r:id="rId53" name="Check Box 5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27</xdr:row>
                    <xdr:rowOff>38100</xdr:rowOff>
                  </from>
                  <to>
                    <xdr:col>15</xdr:col>
                    <xdr:colOff>95250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5" r:id="rId54" name="Check Box 5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28</xdr:row>
                    <xdr:rowOff>28575</xdr:rowOff>
                  </from>
                  <to>
                    <xdr:col>12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6" r:id="rId55" name="Check Box 52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28</xdr:row>
                    <xdr:rowOff>38100</xdr:rowOff>
                  </from>
                  <to>
                    <xdr:col>15</xdr:col>
                    <xdr:colOff>95250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7" r:id="rId56" name="Check Box 5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29</xdr:row>
                    <xdr:rowOff>28575</xdr:rowOff>
                  </from>
                  <to>
                    <xdr:col>12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8" r:id="rId57" name="Check Box 54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29</xdr:row>
                    <xdr:rowOff>38100</xdr:rowOff>
                  </from>
                  <to>
                    <xdr:col>15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9" r:id="rId58" name="Check Box 55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30</xdr:row>
                    <xdr:rowOff>28575</xdr:rowOff>
                  </from>
                  <to>
                    <xdr:col>12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0" r:id="rId59" name="Check Box 5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30</xdr:row>
                    <xdr:rowOff>38100</xdr:rowOff>
                  </from>
                  <to>
                    <xdr:col>15</xdr:col>
                    <xdr:colOff>95250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1" r:id="rId60" name="Check Box 5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31</xdr:row>
                    <xdr:rowOff>28575</xdr:rowOff>
                  </from>
                  <to>
                    <xdr:col>12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2" r:id="rId61" name="Check Box 5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31</xdr:row>
                    <xdr:rowOff>38100</xdr:rowOff>
                  </from>
                  <to>
                    <xdr:col>15</xdr:col>
                    <xdr:colOff>95250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3" r:id="rId62" name="Check Box 59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32</xdr:row>
                    <xdr:rowOff>28575</xdr:rowOff>
                  </from>
                  <to>
                    <xdr:col>12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4" r:id="rId63" name="Check Box 60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32</xdr:row>
                    <xdr:rowOff>38100</xdr:rowOff>
                  </from>
                  <to>
                    <xdr:col>15</xdr:col>
                    <xdr:colOff>95250</xdr:colOff>
                    <xdr:row>32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患者1</vt:lpstr>
      <vt:lpstr>患者2</vt:lpstr>
      <vt:lpstr>患者3</vt:lpstr>
      <vt:lpstr>患者4</vt:lpstr>
      <vt:lpstr>患者5</vt:lpstr>
      <vt:lpstr>患者6</vt:lpstr>
      <vt:lpstr>患者7</vt:lpstr>
      <vt:lpstr>患者8</vt:lpstr>
      <vt:lpstr>患者9</vt:lpstr>
      <vt:lpstr>患者10</vt:lpstr>
      <vt:lpstr>患者11</vt:lpstr>
      <vt:lpstr>患者12</vt:lpstr>
      <vt:lpstr>患者13</vt:lpstr>
      <vt:lpstr>患者14</vt:lpstr>
      <vt:lpstr>患者15</vt:lpstr>
      <vt:lpstr>患者16</vt:lpstr>
      <vt:lpstr>患者17</vt:lpstr>
      <vt:lpstr>患者18</vt:lpstr>
      <vt:lpstr>患者19</vt:lpstr>
      <vt:lpstr>患者20</vt:lpstr>
      <vt:lpstr>患者1!Print_Area</vt:lpstr>
      <vt:lpstr>患者10!Print_Area</vt:lpstr>
      <vt:lpstr>患者11!Print_Area</vt:lpstr>
      <vt:lpstr>患者12!Print_Area</vt:lpstr>
      <vt:lpstr>患者13!Print_Area</vt:lpstr>
      <vt:lpstr>患者14!Print_Area</vt:lpstr>
      <vt:lpstr>患者15!Print_Area</vt:lpstr>
      <vt:lpstr>患者16!Print_Area</vt:lpstr>
      <vt:lpstr>患者17!Print_Area</vt:lpstr>
      <vt:lpstr>患者18!Print_Area</vt:lpstr>
      <vt:lpstr>患者19!Print_Area</vt:lpstr>
      <vt:lpstr>患者2!Print_Area</vt:lpstr>
      <vt:lpstr>患者20!Print_Area</vt:lpstr>
      <vt:lpstr>患者3!Print_Area</vt:lpstr>
      <vt:lpstr>患者4!Print_Area</vt:lpstr>
      <vt:lpstr>患者5!Print_Area</vt:lpstr>
      <vt:lpstr>患者6!Print_Area</vt:lpstr>
      <vt:lpstr>患者7!Print_Area</vt:lpstr>
      <vt:lpstr>患者8!Print_Area</vt:lpstr>
      <vt:lpstr>患者9!Print_Area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honda</dc:creator>
  <cp:lastModifiedBy>honda</cp:lastModifiedBy>
  <cp:lastPrinted>2014-04-27T12:46:35Z</cp:lastPrinted>
  <dcterms:created xsi:type="dcterms:W3CDTF">2014-04-24T13:44:55Z</dcterms:created>
  <dcterms:modified xsi:type="dcterms:W3CDTF">2014-06-09T17:24:25Z</dcterms:modified>
</cp:coreProperties>
</file>